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olyn\Documents\Building Permits\Application Package Handouts\"/>
    </mc:Choice>
  </mc:AlternateContent>
  <bookViews>
    <workbookView xWindow="0" yWindow="0" windowWidth="19200" windowHeight="11595"/>
  </bookViews>
  <sheets>
    <sheet name="Building Application" sheetId="1" r:id="rId1"/>
    <sheet name="Epic Fee" sheetId="2" state="hidden" r:id="rId2"/>
    <sheet name="Final Fee's" sheetId="3" state="hidden" r:id="rId3"/>
  </sheets>
  <definedNames>
    <definedName name="_xlnm.Print_Area" localSheetId="0">'Building Application'!$A$1:$G$52</definedName>
    <definedName name="_xlnm.Print_Area" localSheetId="2">'Final Fee''s'!$A$1:$G$52</definedName>
  </definedNames>
  <calcPr calcId="152511"/>
</workbook>
</file>

<file path=xl/calcChain.xml><?xml version="1.0" encoding="utf-8"?>
<calcChain xmlns="http://schemas.openxmlformats.org/spreadsheetml/2006/main">
  <c r="G23" i="1" l="1"/>
  <c r="G24" i="1"/>
  <c r="G22" i="1"/>
  <c r="F21" i="3" l="1"/>
  <c r="G21" i="3" s="1"/>
  <c r="F20" i="3"/>
  <c r="G20" i="3" s="1"/>
  <c r="F19" i="3"/>
  <c r="G19" i="3" s="1"/>
  <c r="F18" i="3"/>
  <c r="G18" i="3" s="1"/>
  <c r="F32" i="3"/>
  <c r="G32" i="3" s="1"/>
  <c r="B35" i="3"/>
  <c r="B34" i="3"/>
  <c r="B33" i="3"/>
  <c r="B32" i="3"/>
  <c r="B31" i="3"/>
  <c r="B30" i="3"/>
  <c r="B29" i="3"/>
  <c r="B28" i="3"/>
  <c r="B24" i="3"/>
  <c r="B23" i="3"/>
  <c r="B22" i="3"/>
  <c r="B21" i="3"/>
  <c r="B20" i="3"/>
  <c r="B19" i="3"/>
  <c r="B18" i="3"/>
  <c r="B17" i="3"/>
  <c r="B13" i="3"/>
  <c r="B12" i="3"/>
  <c r="B11" i="3"/>
  <c r="B10" i="3"/>
  <c r="B9" i="3"/>
  <c r="B8" i="3"/>
  <c r="B7" i="3"/>
  <c r="B6" i="3"/>
  <c r="B5" i="3"/>
  <c r="B4" i="3"/>
  <c r="F24" i="3"/>
  <c r="C33" i="2"/>
  <c r="B33" i="2"/>
  <c r="B34" i="2"/>
  <c r="D32" i="2"/>
  <c r="D31" i="2"/>
  <c r="D30" i="2"/>
  <c r="D29" i="2"/>
  <c r="D28" i="2"/>
  <c r="D27" i="2"/>
  <c r="D26" i="2"/>
  <c r="D25" i="2"/>
  <c r="D24" i="2"/>
  <c r="D23" i="2"/>
  <c r="D22" i="2"/>
  <c r="D21" i="2"/>
  <c r="D20" i="2"/>
  <c r="D19" i="2"/>
  <c r="D18" i="2"/>
  <c r="D17" i="2"/>
  <c r="D16" i="2"/>
  <c r="C12" i="2"/>
  <c r="D12" i="2"/>
  <c r="B12" i="2"/>
  <c r="D11" i="2"/>
  <c r="D10" i="2"/>
  <c r="D9" i="2"/>
  <c r="D8" i="2"/>
  <c r="D7" i="2"/>
  <c r="D6" i="2"/>
  <c r="D33" i="2"/>
  <c r="D34" i="2"/>
  <c r="C34" i="2"/>
  <c r="F22" i="3" l="1"/>
  <c r="G23" i="3"/>
  <c r="D2" i="2" s="1"/>
  <c r="E18" i="2" s="1"/>
  <c r="G24" i="3" l="1"/>
  <c r="G25" i="3" s="1"/>
  <c r="E24" i="2"/>
  <c r="E19" i="2"/>
  <c r="E6" i="2"/>
  <c r="E7" i="2"/>
  <c r="E26" i="2"/>
  <c r="E31" i="2"/>
  <c r="E8" i="2"/>
  <c r="E9" i="2"/>
  <c r="E29" i="2"/>
  <c r="E22" i="2"/>
  <c r="E27" i="2"/>
  <c r="E25" i="2"/>
  <c r="E20" i="2"/>
  <c r="E28" i="2"/>
  <c r="E17" i="2"/>
  <c r="E23" i="2"/>
  <c r="E16" i="2"/>
  <c r="E10" i="2"/>
  <c r="E21" i="2"/>
  <c r="E30" i="2"/>
  <c r="G26" i="3" l="1"/>
  <c r="G30" i="3" s="1"/>
  <c r="E33" i="2"/>
  <c r="E12" i="2"/>
  <c r="G31" i="3" l="1"/>
  <c r="G35" i="3" s="1"/>
  <c r="E34" i="2"/>
</calcChain>
</file>

<file path=xl/sharedStrings.xml><?xml version="1.0" encoding="utf-8"?>
<sst xmlns="http://schemas.openxmlformats.org/spreadsheetml/2006/main" count="168" uniqueCount="113">
  <si>
    <t>Phone</t>
  </si>
  <si>
    <t>Mailing Address</t>
  </si>
  <si>
    <t>Building Address</t>
  </si>
  <si>
    <t>Lot #</t>
  </si>
  <si>
    <t>Total Property Area in Acres or Sq. Ft.</t>
  </si>
  <si>
    <t>Total Bldg. Site Area Used</t>
  </si>
  <si>
    <t>Date of Application</t>
  </si>
  <si>
    <t>State License No.</t>
  </si>
  <si>
    <t>Business Address</t>
  </si>
  <si>
    <t>Estimated Date LOD Fence:</t>
  </si>
  <si>
    <t>Email Address:</t>
  </si>
  <si>
    <t>Business Name</t>
  </si>
  <si>
    <t>Construction Sign Fee</t>
  </si>
  <si>
    <t>Residential Building Permit Fee</t>
  </si>
  <si>
    <t>Finished Interior area</t>
  </si>
  <si>
    <t>Finished Basement</t>
  </si>
  <si>
    <t>Unfinished Basement</t>
  </si>
  <si>
    <t>Garages/Decks/Covererd Patios</t>
  </si>
  <si>
    <t xml:space="preserve">TOTAL CONTRUCTION VALUE </t>
  </si>
  <si>
    <t>Plan Review Fee  (65% of Bldg Fee)</t>
  </si>
  <si>
    <t>STATE Surcharge (1% of Building Fee)</t>
  </si>
  <si>
    <t>Property Owner Name(s)</t>
  </si>
  <si>
    <t xml:space="preserve">Phone </t>
  </si>
  <si>
    <t>EMAIL Address</t>
  </si>
  <si>
    <t xml:space="preserve"> </t>
  </si>
  <si>
    <t>9/11/2015 v1</t>
  </si>
  <si>
    <t>Architect or Engineer</t>
  </si>
  <si>
    <t>SIGNATURE OF OWNER, CONTRACTOR OR AUTHORIZED AGENT</t>
  </si>
  <si>
    <t>Application ID #</t>
  </si>
  <si>
    <t>DATE</t>
  </si>
  <si>
    <t>BUILDING PERMIT NUMBER</t>
  </si>
  <si>
    <t>Date Issued:</t>
  </si>
  <si>
    <t>Subdivision Name</t>
  </si>
  <si>
    <t>General Contractor</t>
  </si>
  <si>
    <t>AREA TYPE</t>
  </si>
  <si>
    <t>Value</t>
  </si>
  <si>
    <t>Sq Ft.</t>
  </si>
  <si>
    <t>Fire Sprinkler Review/Inspection</t>
  </si>
  <si>
    <t>TOTAL SQUARE FEET</t>
  </si>
  <si>
    <t xml:space="preserve">Type of Improvement/Construction*: </t>
  </si>
  <si>
    <t xml:space="preserve">  * New House, Multi-Family, Remodel, Addition, Garage, Basement Finish, Deck, other</t>
  </si>
  <si>
    <t xml:space="preserve">Town of Hideout - 10860 N. Hideout Trail - Hideout, UT  84036  - (435) 659-4739   EMAIL:  Carolyn@hideoututah.gov
OFFICE HOURS:  Monday-Thursday, 8:30-5pm
</t>
  </si>
  <si>
    <t xml:space="preserve">NOTICE: 
Construction may require installation of underground utilities. Hideout will not allow open excavation of roadways between October 15 and May 15. Open excavation in Hideout right of way requires a cash bond be posted in accordance with the current adopted fee resolution.  This permit becomes null and void if work or construction authorized is not commenced within 180 days, or if construction or work is suspended or abandoned for a period of 180 days at any time after work is commenced. 
I hereby certify that I have read and examined this application and know the same to be true and correct.   All provisions of laws and ordinances governing this type of work will be complied with whether specified herein or not.  This includes, but not limited to, Ordinace #14-01 which I certify I have received, read and understand and that I will be subject to paying penalties for any acts of non-compiance.  The granting of a permit does not presume to give authority to violate or cancel the provisions of any other state or local law regulating construction or the performance of construction and that I make this statement under penalty of perjury.
</t>
  </si>
  <si>
    <t>Contact Name</t>
  </si>
  <si>
    <r>
      <t>Town of Hideout - RESIDENTIAL BUILDING PERMIT APPLICATION</t>
    </r>
    <r>
      <rPr>
        <b/>
        <sz val="10"/>
        <rFont val="Ebrima"/>
      </rPr>
      <t xml:space="preserve">
</t>
    </r>
  </si>
  <si>
    <t>Total Building Fees (3/4 of 1% of Value)</t>
  </si>
  <si>
    <t>Plan Review</t>
  </si>
  <si>
    <t>Code check</t>
  </si>
  <si>
    <t>Site plan review</t>
  </si>
  <si>
    <t>Fire</t>
  </si>
  <si>
    <t>SWPPP</t>
  </si>
  <si>
    <t>Pre construction</t>
  </si>
  <si>
    <t>Temp Power</t>
  </si>
  <si>
    <t>Footing</t>
  </si>
  <si>
    <t>Foundation</t>
  </si>
  <si>
    <t>Underground Electrical</t>
  </si>
  <si>
    <t>Underslab Plumbing &amp; Electrical</t>
  </si>
  <si>
    <t>Water &amp; Sewer Lateral</t>
  </si>
  <si>
    <t>Shear Wall</t>
  </si>
  <si>
    <t>4-way</t>
  </si>
  <si>
    <t>Shower Pan(s)</t>
  </si>
  <si>
    <t>Insulation</t>
  </si>
  <si>
    <t>Flashing</t>
  </si>
  <si>
    <t>Perm Power</t>
  </si>
  <si>
    <t>Roof</t>
  </si>
  <si>
    <t>Final</t>
  </si>
  <si>
    <t>Total</t>
  </si>
  <si>
    <t>Fee breakdown</t>
  </si>
  <si>
    <t>Review</t>
  </si>
  <si>
    <t>Min fee</t>
  </si>
  <si>
    <t>Plus  % above 300K</t>
  </si>
  <si>
    <t>Above 1.5M</t>
  </si>
  <si>
    <t>Structural</t>
  </si>
  <si>
    <t>Inspections</t>
  </si>
  <si>
    <t>Admin</t>
  </si>
  <si>
    <t>Grand Total</t>
  </si>
  <si>
    <t>Building Valuation</t>
  </si>
  <si>
    <t>Fee's</t>
  </si>
  <si>
    <t>we won't typically do this</t>
  </si>
  <si>
    <t>New Single Fam</t>
  </si>
  <si>
    <t>New Multi Fam</t>
  </si>
  <si>
    <t>Remodal</t>
  </si>
  <si>
    <t>Addition</t>
  </si>
  <si>
    <t>Garage</t>
  </si>
  <si>
    <t>Basement finish</t>
  </si>
  <si>
    <t>Deck</t>
  </si>
  <si>
    <t>Other</t>
  </si>
  <si>
    <t>Sewer Impact Fee</t>
  </si>
  <si>
    <t>Plan Review (paid)</t>
  </si>
  <si>
    <t>Building permit fee</t>
  </si>
  <si>
    <t>Roadway Deposit (refundable)</t>
  </si>
  <si>
    <t>INSPECTIONS:  Contact Chris Swenson 801-404-0286  cswenson@epiceng.net
Note: 24 hours notice is required for all inspections</t>
  </si>
  <si>
    <t>Remaining Fee's (Due prior to permit approval)</t>
  </si>
  <si>
    <t>Water/Sewer Fees (Installation-Inspection-Impact)</t>
  </si>
  <si>
    <t>Separate</t>
  </si>
  <si>
    <t xml:space="preserve">Additional inspection fee's may apply if corrections are not complete at the time of the FIRST reinspection. </t>
  </si>
  <si>
    <t>Additional inspections fee's shall be paid prior to the following inspection</t>
  </si>
  <si>
    <t xml:space="preserve">INSPECTIONS:  Contact Chris Swenson 801-404-0286  cswenson@epiceng.net:  Note: 24 hours notice is required for all inspections
</t>
  </si>
  <si>
    <t xml:space="preserve"> SPECIAL NOTES or COMMENTS</t>
  </si>
  <si>
    <t xml:space="preserve">Re-inspection fee's may apply if corrections are not complete at the time of the first re-inspection. </t>
  </si>
  <si>
    <t>Remodel</t>
  </si>
  <si>
    <t>Applicant:  
Complete ALL yellow highlighted cells.</t>
  </si>
  <si>
    <r>
      <t xml:space="preserve">NOTICE: 
Construction may require installation of underground utilities. Hideout will not allow open excavation of roadways between October 15 and May 15. Open excavation in Hideout right of way requires a cash bond be posted in accordance with the current adopted fee resolution.  This permit becomes null and void if work or construction authorized is not commenced within 180 days, or if construction or work is suspended or abandoned for a period of 180 days at any time after work is commenced. 
I hereby certify that I have read and examined this application and know the same to be true and correct.   All provisions of laws and ordinances governing this type of work will be complied with whether specified herein or not.  This includes, but not limited to, Ordinance #14-01 </t>
    </r>
    <r>
      <rPr>
        <b/>
        <u/>
        <sz val="10"/>
        <rFont val="Ebrima"/>
      </rPr>
      <t>which I certify I have read and understand that I will be subject to paying penalties for any acts of non-compliance.</t>
    </r>
    <r>
      <rPr>
        <sz val="10"/>
        <rFont val="Ebrima"/>
      </rPr>
      <t xml:space="preserve">  The granting of a permit does not presume to give authority to violate or cancel the provisions of any other state or local law regulating construction or the performance of construction and that I make this statement under penalty of perjury.
</t>
    </r>
  </si>
  <si>
    <r>
      <t xml:space="preserve">Town of Hideout - </t>
    </r>
    <r>
      <rPr>
        <b/>
        <sz val="16"/>
        <color rgb="FFC00000"/>
        <rFont val="Ebrima"/>
      </rPr>
      <t>RE-MODEL</t>
    </r>
    <r>
      <rPr>
        <b/>
        <sz val="16"/>
        <rFont val="Ebrima"/>
      </rPr>
      <t xml:space="preserve"> BUILDING PERMIT APPLICATION</t>
    </r>
    <r>
      <rPr>
        <b/>
        <sz val="10"/>
        <rFont val="Ebrima"/>
      </rPr>
      <t xml:space="preserve">
</t>
    </r>
  </si>
  <si>
    <r>
      <t xml:space="preserve">Type of Improvement/Construction:  </t>
    </r>
    <r>
      <rPr>
        <b/>
        <sz val="11"/>
        <rFont val="Ebrima"/>
      </rPr>
      <t>(PICK FROM LIST</t>
    </r>
    <r>
      <rPr>
        <sz val="11"/>
        <rFont val="Ebrima"/>
      </rPr>
      <t>)</t>
    </r>
  </si>
  <si>
    <t>Estimated Start Date of Construction</t>
  </si>
  <si>
    <t>v3/13/17</t>
  </si>
  <si>
    <t>Application Fee (Non-Refundable)</t>
  </si>
  <si>
    <t>Building Permit Fee - Remodels</t>
  </si>
  <si>
    <t>Administrative Fee</t>
  </si>
  <si>
    <t>STATE Surcharge</t>
  </si>
  <si>
    <t xml:space="preserve">Remodels, both residential and commercial, will be charged a fixed application fee of $200.00 and a 10% adminstrative Fee.  Upon receipt of plans, the Town’s engineer will determine the estimated fees for plan review and inspections.  
Additions follow standard New Building fee schedule.
</t>
  </si>
  <si>
    <t>Balance Due prior to Permit Release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</si>
</sst>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_(* #,##0_);_(* \(#,##0\);_(* &quot;-&quot;??_);_(@_)"/>
    <numFmt numFmtId="165" formatCode="0.000%"/>
  </numFmts>
  <fonts count="32" x14ac:knownFonts="1">
    <font>
      <sz val="10"/>
      <name val="Arial"/>
    </font>
    <font>
      <sz val="10"/>
      <name val="Arial"/>
      <family val="2"/>
    </font>
    <font>
      <sz val="8"/>
      <name val="Arial"/>
      <family val="2"/>
    </font>
    <font>
      <sz val="10"/>
      <name val="Arial"/>
      <family val="2"/>
    </font>
    <font>
      <b/>
      <sz val="16"/>
      <name val="Ebrima"/>
    </font>
    <font>
      <sz val="10"/>
      <name val="Ebrima"/>
    </font>
    <font>
      <b/>
      <sz val="10"/>
      <name val="Ebrima"/>
    </font>
    <font>
      <sz val="8"/>
      <name val="Ebrima"/>
    </font>
    <font>
      <sz val="7"/>
      <name val="Ebrima"/>
    </font>
    <font>
      <b/>
      <sz val="9"/>
      <name val="Ebrima"/>
    </font>
    <font>
      <sz val="10"/>
      <name val="Calibri"/>
      <family val="2"/>
    </font>
    <font>
      <sz val="11"/>
      <name val="Ebrima"/>
    </font>
    <font>
      <b/>
      <sz val="11"/>
      <name val="Arial"/>
      <family val="2"/>
    </font>
    <font>
      <i/>
      <sz val="10"/>
      <name val="Ebrima"/>
    </font>
    <font>
      <b/>
      <sz val="11"/>
      <name val="Ebrima"/>
    </font>
    <font>
      <b/>
      <sz val="11"/>
      <name val="Comic Sans MS"/>
      <family val="4"/>
    </font>
    <font>
      <b/>
      <sz val="10"/>
      <name val="Arial"/>
      <family val="2"/>
    </font>
    <font>
      <u/>
      <sz val="10"/>
      <color theme="10"/>
      <name val="Arial"/>
      <family val="2"/>
    </font>
    <font>
      <b/>
      <sz val="11"/>
      <color theme="1"/>
      <name val="Calibri"/>
      <family val="2"/>
      <scheme val="minor"/>
    </font>
    <font>
      <sz val="11"/>
      <color rgb="FFFF0000"/>
      <name val="Calibri"/>
      <family val="2"/>
      <scheme val="minor"/>
    </font>
    <font>
      <sz val="10"/>
      <color rgb="FF000000"/>
      <name val="Ebrima"/>
    </font>
    <font>
      <b/>
      <sz val="10"/>
      <color rgb="FF000000"/>
      <name val="Ebrima"/>
    </font>
    <font>
      <i/>
      <sz val="10"/>
      <color rgb="FF000000"/>
      <name val="Ebrima"/>
    </font>
    <font>
      <sz val="10"/>
      <color rgb="FF000000"/>
      <name val="Calibri"/>
      <family val="2"/>
    </font>
    <font>
      <sz val="10"/>
      <color theme="1"/>
      <name val="Ebrima"/>
    </font>
    <font>
      <sz val="11"/>
      <name val="Calibri"/>
      <family val="2"/>
      <scheme val="minor"/>
    </font>
    <font>
      <b/>
      <sz val="14"/>
      <color theme="1"/>
      <name val="Calibri"/>
      <family val="2"/>
      <scheme val="minor"/>
    </font>
    <font>
      <b/>
      <sz val="12"/>
      <name val="Ebrima"/>
    </font>
    <font>
      <b/>
      <i/>
      <sz val="12"/>
      <name val="Ebrima"/>
    </font>
    <font>
      <b/>
      <u/>
      <sz val="10"/>
      <name val="Ebrima"/>
    </font>
    <font>
      <b/>
      <sz val="10"/>
      <color rgb="FFC00000"/>
      <name val="Ebrima"/>
    </font>
    <font>
      <b/>
      <sz val="16"/>
      <color rgb="FFC00000"/>
      <name val="Ebrima"/>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57">
    <border>
      <left/>
      <right/>
      <top/>
      <bottom/>
      <diagonal/>
    </border>
    <border>
      <left/>
      <right/>
      <top style="double">
        <color indexed="64"/>
      </top>
      <bottom/>
      <diagonal/>
    </border>
    <border>
      <left/>
      <right style="medium">
        <color indexed="64"/>
      </right>
      <top/>
      <bottom/>
      <diagonal/>
    </border>
    <border>
      <left style="medium">
        <color indexed="64"/>
      </left>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dotted">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dotted">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style="medium">
        <color indexed="64"/>
      </left>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double">
        <color indexed="64"/>
      </bottom>
      <diagonal/>
    </border>
    <border>
      <left/>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cellStyleXfs>
  <cellXfs count="236">
    <xf numFmtId="0" fontId="0" fillId="0" borderId="0" xfId="0"/>
    <xf numFmtId="0" fontId="5" fillId="0" borderId="0" xfId="0" applyFont="1" applyAlignment="1">
      <alignment horizontal="center" vertical="top" wrapText="1"/>
    </xf>
    <xf numFmtId="0" fontId="5" fillId="0" borderId="0" xfId="0" applyFont="1"/>
    <xf numFmtId="0" fontId="5" fillId="0" borderId="0" xfId="0" applyFont="1" applyBorder="1"/>
    <xf numFmtId="0" fontId="5" fillId="0" borderId="0" xfId="0" applyFont="1" applyAlignment="1">
      <alignment horizontal="left"/>
    </xf>
    <xf numFmtId="0" fontId="10" fillId="0" borderId="0" xfId="0" applyFont="1"/>
    <xf numFmtId="0" fontId="9" fillId="0" borderId="1" xfId="0" applyFont="1" applyBorder="1" applyAlignment="1">
      <alignment vertical="center"/>
    </xf>
    <xf numFmtId="0" fontId="0" fillId="0" borderId="0" xfId="0" applyBorder="1"/>
    <xf numFmtId="0" fontId="5" fillId="0" borderId="2" xfId="0" applyFont="1" applyBorder="1"/>
    <xf numFmtId="0" fontId="9" fillId="0" borderId="3" xfId="0" applyFont="1" applyBorder="1" applyAlignment="1">
      <alignment vertical="center"/>
    </xf>
    <xf numFmtId="0" fontId="9" fillId="0" borderId="4" xfId="0" applyFont="1" applyBorder="1" applyAlignment="1">
      <alignment vertical="center" wrapText="1"/>
    </xf>
    <xf numFmtId="0" fontId="0" fillId="0" borderId="5" xfId="0" applyBorder="1"/>
    <xf numFmtId="0" fontId="5" fillId="0" borderId="6" xfId="0" applyFont="1" applyBorder="1"/>
    <xf numFmtId="0" fontId="5" fillId="0" borderId="7" xfId="0" applyFont="1" applyBorder="1" applyAlignment="1">
      <alignment vertical="top"/>
    </xf>
    <xf numFmtId="0" fontId="10" fillId="0" borderId="0" xfId="0" applyFont="1" applyAlignment="1">
      <alignment horizontal="left" indent="2"/>
    </xf>
    <xf numFmtId="0" fontId="5" fillId="0" borderId="8" xfId="0" applyFont="1" applyBorder="1" applyAlignment="1">
      <alignment vertical="top"/>
    </xf>
    <xf numFmtId="0" fontId="11" fillId="0" borderId="9" xfId="0" applyFont="1" applyBorder="1" applyAlignment="1">
      <alignment vertical="top"/>
    </xf>
    <xf numFmtId="0" fontId="11" fillId="0" borderId="7" xfId="0" applyFont="1" applyBorder="1" applyAlignment="1">
      <alignment vertical="top"/>
    </xf>
    <xf numFmtId="0" fontId="11" fillId="0" borderId="10" xfId="0" applyFont="1" applyBorder="1" applyAlignment="1">
      <alignment vertical="top"/>
    </xf>
    <xf numFmtId="0" fontId="11" fillId="0" borderId="11" xfId="0" applyFont="1" applyBorder="1" applyAlignment="1">
      <alignment vertical="top"/>
    </xf>
    <xf numFmtId="9" fontId="5" fillId="0" borderId="12" xfId="0" applyNumberFormat="1" applyFont="1" applyBorder="1" applyAlignment="1">
      <alignment horizontal="center"/>
    </xf>
    <xf numFmtId="8" fontId="20" fillId="0" borderId="12" xfId="0" applyNumberFormat="1" applyFont="1" applyBorder="1" applyAlignment="1">
      <alignment horizontal="right" vertical="center"/>
    </xf>
    <xf numFmtId="8" fontId="5" fillId="0" borderId="12" xfId="0" applyNumberFormat="1" applyFont="1" applyFill="1" applyBorder="1" applyAlignment="1">
      <alignment horizontal="right" vertical="center"/>
    </xf>
    <xf numFmtId="10" fontId="20" fillId="0" borderId="12" xfId="4" applyNumberFormat="1" applyFont="1" applyFill="1" applyBorder="1" applyAlignment="1">
      <alignment horizontal="center" vertical="center"/>
    </xf>
    <xf numFmtId="8" fontId="20" fillId="0" borderId="13" xfId="0" applyNumberFormat="1" applyFont="1" applyBorder="1" applyAlignment="1">
      <alignment horizontal="right" vertical="center"/>
    </xf>
    <xf numFmtId="0" fontId="21" fillId="2" borderId="14" xfId="0" applyFont="1" applyFill="1" applyBorder="1" applyAlignment="1">
      <alignmen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6" xfId="0" applyFont="1" applyFill="1" applyBorder="1" applyAlignment="1">
      <alignment horizontal="left" vertical="center"/>
    </xf>
    <xf numFmtId="8" fontId="21" fillId="2" borderId="17" xfId="0" applyNumberFormat="1" applyFont="1" applyFill="1" applyBorder="1" applyAlignment="1">
      <alignment vertical="center"/>
    </xf>
    <xf numFmtId="0" fontId="5" fillId="0" borderId="18" xfId="0" applyFont="1" applyBorder="1" applyAlignment="1">
      <alignment vertical="top"/>
    </xf>
    <xf numFmtId="0" fontId="5" fillId="0" borderId="0" xfId="0" applyFont="1" applyBorder="1" applyAlignment="1">
      <alignment vertical="top"/>
    </xf>
    <xf numFmtId="9" fontId="20" fillId="0" borderId="16" xfId="4" applyFont="1" applyBorder="1" applyAlignment="1">
      <alignment horizontal="center" vertical="center"/>
    </xf>
    <xf numFmtId="164" fontId="21" fillId="0" borderId="12" xfId="1" applyNumberFormat="1" applyFont="1" applyBorder="1" applyAlignment="1">
      <alignment vertical="center"/>
    </xf>
    <xf numFmtId="0" fontId="6" fillId="0" borderId="18" xfId="0" applyFont="1" applyBorder="1" applyAlignment="1">
      <alignment horizontal="center" vertical="top" wrapText="1"/>
    </xf>
    <xf numFmtId="0" fontId="6" fillId="0" borderId="0" xfId="0" applyFont="1" applyBorder="1" applyAlignment="1">
      <alignment horizontal="center" vertical="top" wrapText="1"/>
    </xf>
    <xf numFmtId="0" fontId="7" fillId="0" borderId="0" xfId="0" applyFont="1" applyAlignment="1">
      <alignment horizontal="left" indent="6"/>
    </xf>
    <xf numFmtId="0" fontId="22" fillId="0" borderId="16" xfId="0" applyFont="1" applyBorder="1" applyAlignment="1">
      <alignment horizontal="right"/>
    </xf>
    <xf numFmtId="0" fontId="13" fillId="0" borderId="0" xfId="0" applyFont="1" applyAlignment="1">
      <alignment horizontal="left"/>
    </xf>
    <xf numFmtId="0" fontId="5" fillId="3" borderId="12" xfId="0" applyFont="1" applyFill="1" applyBorder="1" applyAlignment="1">
      <alignment horizontal="center"/>
    </xf>
    <xf numFmtId="0" fontId="8" fillId="4" borderId="19" xfId="0" applyFont="1" applyFill="1" applyBorder="1"/>
    <xf numFmtId="0" fontId="8" fillId="4" borderId="20" xfId="0" applyFont="1" applyFill="1" applyBorder="1"/>
    <xf numFmtId="0" fontId="0" fillId="4" borderId="0" xfId="0" applyFill="1" applyBorder="1"/>
    <xf numFmtId="0" fontId="5" fillId="4" borderId="0" xfId="0" applyFont="1" applyFill="1" applyBorder="1" applyAlignment="1">
      <alignment horizontal="left"/>
    </xf>
    <xf numFmtId="0" fontId="20" fillId="4" borderId="17" xfId="0" applyNumberFormat="1" applyFont="1" applyFill="1" applyBorder="1" applyAlignment="1">
      <alignment vertical="center"/>
    </xf>
    <xf numFmtId="0" fontId="11" fillId="0" borderId="21" xfId="0" applyFont="1" applyBorder="1" applyAlignment="1">
      <alignment vertical="top"/>
    </xf>
    <xf numFmtId="0" fontId="14" fillId="4" borderId="22" xfId="0" applyFont="1" applyFill="1" applyBorder="1" applyAlignment="1">
      <alignment vertical="top"/>
    </xf>
    <xf numFmtId="0" fontId="14" fillId="4" borderId="23" xfId="0" applyFont="1" applyFill="1" applyBorder="1" applyAlignment="1">
      <alignment vertical="top"/>
    </xf>
    <xf numFmtId="0" fontId="14" fillId="4" borderId="24" xfId="0" applyFont="1" applyFill="1" applyBorder="1" applyAlignment="1">
      <alignment horizontal="left"/>
    </xf>
    <xf numFmtId="0" fontId="14" fillId="4" borderId="22" xfId="0" applyFont="1" applyFill="1" applyBorder="1" applyAlignment="1">
      <alignment horizontal="left"/>
    </xf>
    <xf numFmtId="0" fontId="14" fillId="4" borderId="23" xfId="0" applyFont="1" applyFill="1" applyBorder="1" applyAlignment="1">
      <alignment horizontal="left"/>
    </xf>
    <xf numFmtId="0" fontId="14" fillId="4" borderId="24" xfId="0" applyFont="1" applyFill="1" applyBorder="1" applyAlignment="1">
      <alignment horizontal="left" vertical="top"/>
    </xf>
    <xf numFmtId="0" fontId="14" fillId="4" borderId="22" xfId="0" applyFont="1" applyFill="1" applyBorder="1" applyAlignment="1">
      <alignment horizontal="left" vertical="top"/>
    </xf>
    <xf numFmtId="0" fontId="14" fillId="4" borderId="25" xfId="0" applyFont="1" applyFill="1" applyBorder="1" applyAlignment="1">
      <alignment horizontal="left" vertical="top"/>
    </xf>
    <xf numFmtId="0" fontId="14" fillId="4" borderId="26" xfId="0" applyFont="1" applyFill="1" applyBorder="1" applyAlignment="1">
      <alignment horizontal="left" vertical="top"/>
    </xf>
    <xf numFmtId="0" fontId="11" fillId="0" borderId="27" xfId="0" applyFont="1" applyBorder="1" applyAlignment="1">
      <alignment horizontal="left"/>
    </xf>
    <xf numFmtId="0" fontId="11" fillId="0" borderId="15" xfId="0" applyFont="1" applyBorder="1" applyAlignment="1">
      <alignment horizontal="left"/>
    </xf>
    <xf numFmtId="0" fontId="11" fillId="0" borderId="16" xfId="0" applyFont="1" applyBorder="1" applyAlignment="1">
      <alignment horizontal="left"/>
    </xf>
    <xf numFmtId="0" fontId="11" fillId="0" borderId="28" xfId="0" applyFont="1" applyBorder="1" applyAlignment="1">
      <alignment horizontal="left"/>
    </xf>
    <xf numFmtId="0" fontId="11" fillId="0" borderId="29" xfId="0" applyFont="1" applyBorder="1" applyAlignment="1">
      <alignment horizontal="left"/>
    </xf>
    <xf numFmtId="0" fontId="11" fillId="0" borderId="30" xfId="0" applyFont="1" applyBorder="1" applyAlignment="1">
      <alignment horizontal="left"/>
    </xf>
    <xf numFmtId="164" fontId="23" fillId="4" borderId="13" xfId="1" applyNumberFormat="1" applyFont="1" applyFill="1" applyBorder="1" applyAlignment="1">
      <alignment vertical="center"/>
    </xf>
    <xf numFmtId="164" fontId="10" fillId="4" borderId="12" xfId="1" applyNumberFormat="1" applyFont="1" applyFill="1" applyBorder="1" applyAlignment="1">
      <alignment vertical="center"/>
    </xf>
    <xf numFmtId="164" fontId="23" fillId="4" borderId="12" xfId="1" applyNumberFormat="1" applyFont="1" applyFill="1" applyBorder="1" applyAlignment="1">
      <alignment vertical="center"/>
    </xf>
    <xf numFmtId="0" fontId="15" fillId="3" borderId="12" xfId="0" applyFont="1" applyFill="1" applyBorder="1" applyAlignment="1">
      <alignment horizontal="right"/>
    </xf>
    <xf numFmtId="0" fontId="5" fillId="3" borderId="31" xfId="0" applyFont="1" applyFill="1" applyBorder="1" applyAlignment="1">
      <alignment horizontal="center"/>
    </xf>
    <xf numFmtId="0" fontId="5" fillId="3" borderId="22" xfId="0" applyFont="1" applyFill="1" applyBorder="1" applyAlignment="1">
      <alignment horizontal="center"/>
    </xf>
    <xf numFmtId="0" fontId="20" fillId="0" borderId="32" xfId="0" applyFont="1" applyBorder="1" applyAlignment="1">
      <alignment horizontal="left" vertical="center" wrapText="1"/>
    </xf>
    <xf numFmtId="44" fontId="20" fillId="0" borderId="25" xfId="2" applyNumberFormat="1" applyFont="1" applyBorder="1" applyAlignment="1">
      <alignment horizontal="right" vertical="center"/>
    </xf>
    <xf numFmtId="0" fontId="5" fillId="0" borderId="31" xfId="0" applyFont="1" applyFill="1" applyBorder="1" applyAlignment="1">
      <alignment horizontal="left" vertical="center"/>
    </xf>
    <xf numFmtId="44" fontId="5" fillId="0" borderId="22" xfId="2" applyNumberFormat="1" applyFont="1" applyFill="1" applyBorder="1" applyAlignment="1">
      <alignment horizontal="right" vertical="center"/>
    </xf>
    <xf numFmtId="0" fontId="20" fillId="0" borderId="31" xfId="0" applyFont="1" applyBorder="1" applyAlignment="1">
      <alignment horizontal="left" vertical="center"/>
    </xf>
    <xf numFmtId="44" fontId="20" fillId="0" borderId="22" xfId="2" applyNumberFormat="1" applyFont="1" applyBorder="1" applyAlignment="1">
      <alignment horizontal="right" vertical="center"/>
    </xf>
    <xf numFmtId="0" fontId="20" fillId="0" borderId="31" xfId="0" applyFont="1" applyBorder="1" applyAlignment="1">
      <alignment horizontal="left" vertical="center" wrapText="1"/>
    </xf>
    <xf numFmtId="0" fontId="22" fillId="0" borderId="27" xfId="0" applyFont="1" applyBorder="1" applyAlignment="1">
      <alignment horizontal="right"/>
    </xf>
    <xf numFmtId="44" fontId="21" fillId="0" borderId="22" xfId="2" applyNumberFormat="1" applyFont="1" applyBorder="1" applyAlignment="1">
      <alignment horizontal="right" vertical="center"/>
    </xf>
    <xf numFmtId="0" fontId="20" fillId="0" borderId="27" xfId="0" applyFont="1" applyFill="1" applyBorder="1" applyAlignment="1">
      <alignment horizontal="left" vertical="center"/>
    </xf>
    <xf numFmtId="44" fontId="24" fillId="0" borderId="22" xfId="2" applyNumberFormat="1" applyFont="1" applyBorder="1"/>
    <xf numFmtId="0" fontId="20" fillId="0" borderId="27" xfId="0" applyFont="1" applyBorder="1" applyAlignment="1">
      <alignment horizontal="left" vertical="center"/>
    </xf>
    <xf numFmtId="44" fontId="20" fillId="0" borderId="33" xfId="2" applyNumberFormat="1" applyFont="1" applyBorder="1" applyAlignment="1">
      <alignment horizontal="right" vertical="center"/>
    </xf>
    <xf numFmtId="44" fontId="5" fillId="0" borderId="22" xfId="0" applyNumberFormat="1" applyFont="1" applyBorder="1"/>
    <xf numFmtId="44" fontId="0" fillId="0" borderId="0" xfId="2" applyFont="1"/>
    <xf numFmtId="165" fontId="0" fillId="0" borderId="0" xfId="4" applyNumberFormat="1" applyFont="1"/>
    <xf numFmtId="10" fontId="0" fillId="0" borderId="0" xfId="4" applyNumberFormat="1" applyFont="1"/>
    <xf numFmtId="44" fontId="0" fillId="0" borderId="0" xfId="0" applyNumberFormat="1"/>
    <xf numFmtId="44" fontId="0" fillId="0" borderId="0" xfId="2" applyFont="1" applyAlignment="1"/>
    <xf numFmtId="164" fontId="0" fillId="0" borderId="0" xfId="1" applyNumberFormat="1" applyFont="1"/>
    <xf numFmtId="44" fontId="18" fillId="0" borderId="0" xfId="2" applyFont="1" applyBorder="1" applyAlignment="1">
      <alignment horizontal="center"/>
    </xf>
    <xf numFmtId="44" fontId="18" fillId="0" borderId="0" xfId="2" applyFont="1" applyBorder="1" applyAlignment="1">
      <alignment horizontal="left"/>
    </xf>
    <xf numFmtId="0" fontId="3" fillId="0" borderId="0" xfId="0" applyFont="1"/>
    <xf numFmtId="44" fontId="0" fillId="0" borderId="12" xfId="2" applyFont="1" applyBorder="1"/>
    <xf numFmtId="164" fontId="0" fillId="0" borderId="12" xfId="1" applyNumberFormat="1" applyFont="1" applyBorder="1"/>
    <xf numFmtId="44" fontId="0" fillId="0" borderId="12" xfId="0" applyNumberFormat="1" applyBorder="1"/>
    <xf numFmtId="165" fontId="0" fillId="0" borderId="12" xfId="4" applyNumberFormat="1" applyFont="1" applyBorder="1"/>
    <xf numFmtId="10" fontId="25" fillId="0" borderId="12" xfId="2" applyNumberFormat="1" applyFont="1" applyBorder="1"/>
    <xf numFmtId="44" fontId="19" fillId="0" borderId="12" xfId="2" applyFont="1" applyBorder="1" applyAlignment="1">
      <alignment horizontal="right"/>
    </xf>
    <xf numFmtId="165" fontId="19" fillId="0" borderId="12" xfId="4" applyNumberFormat="1" applyFont="1" applyBorder="1"/>
    <xf numFmtId="9" fontId="0" fillId="0" borderId="12" xfId="4" applyFont="1" applyBorder="1"/>
    <xf numFmtId="44" fontId="19" fillId="0" borderId="12" xfId="2" applyFont="1" applyBorder="1"/>
    <xf numFmtId="10" fontId="19" fillId="0" borderId="12" xfId="2" applyNumberFormat="1" applyFont="1" applyBorder="1"/>
    <xf numFmtId="44" fontId="16" fillId="0" borderId="34" xfId="2" applyFont="1" applyBorder="1" applyAlignment="1">
      <alignment horizontal="center"/>
    </xf>
    <xf numFmtId="0" fontId="16" fillId="0" borderId="24" xfId="0" applyFont="1" applyBorder="1" applyAlignment="1">
      <alignment horizontal="center"/>
    </xf>
    <xf numFmtId="44" fontId="0" fillId="0" borderId="31" xfId="2" applyFont="1" applyBorder="1"/>
    <xf numFmtId="0" fontId="0" fillId="0" borderId="22" xfId="0" applyBorder="1"/>
    <xf numFmtId="0" fontId="0" fillId="0" borderId="31" xfId="0" applyBorder="1"/>
    <xf numFmtId="44" fontId="0" fillId="0" borderId="22" xfId="0" applyNumberFormat="1" applyBorder="1"/>
    <xf numFmtId="0" fontId="19" fillId="0" borderId="31" xfId="0" applyFont="1" applyBorder="1"/>
    <xf numFmtId="0" fontId="0" fillId="0" borderId="35" xfId="0" applyFill="1" applyBorder="1"/>
    <xf numFmtId="44" fontId="0" fillId="0" borderId="36" xfId="2" applyFont="1" applyBorder="1"/>
    <xf numFmtId="165" fontId="0" fillId="0" borderId="36" xfId="4" applyNumberFormat="1" applyFont="1" applyBorder="1"/>
    <xf numFmtId="44" fontId="0" fillId="0" borderId="23" xfId="2" applyFont="1" applyBorder="1"/>
    <xf numFmtId="44" fontId="16" fillId="0" borderId="0" xfId="2" applyFont="1"/>
    <xf numFmtId="165" fontId="16" fillId="0" borderId="0" xfId="4" applyNumberFormat="1" applyFont="1"/>
    <xf numFmtId="44" fontId="16" fillId="0" borderId="0" xfId="0" applyNumberFormat="1" applyFont="1"/>
    <xf numFmtId="44" fontId="19" fillId="0" borderId="12" xfId="2" applyFont="1" applyFill="1" applyBorder="1"/>
    <xf numFmtId="9" fontId="19" fillId="0" borderId="12" xfId="4" applyFont="1" applyBorder="1"/>
    <xf numFmtId="44" fontId="0" fillId="0" borderId="34" xfId="0" applyNumberFormat="1" applyBorder="1"/>
    <xf numFmtId="44" fontId="16" fillId="0" borderId="24" xfId="2" applyFont="1" applyBorder="1"/>
    <xf numFmtId="44" fontId="0" fillId="0" borderId="22" xfId="2" applyFont="1" applyBorder="1"/>
    <xf numFmtId="44" fontId="19" fillId="0" borderId="31" xfId="2" applyFont="1" applyBorder="1"/>
    <xf numFmtId="44" fontId="0" fillId="0" borderId="35" xfId="2" applyFont="1" applyBorder="1"/>
    <xf numFmtId="10" fontId="0" fillId="0" borderId="36" xfId="4" applyNumberFormat="1" applyFont="1" applyBorder="1" applyAlignment="1"/>
    <xf numFmtId="44" fontId="0" fillId="0" borderId="23" xfId="0" applyNumberFormat="1" applyBorder="1"/>
    <xf numFmtId="0" fontId="25" fillId="0" borderId="31" xfId="0" applyFont="1" applyBorder="1"/>
    <xf numFmtId="14" fontId="14" fillId="4" borderId="24" xfId="0" applyNumberFormat="1" applyFont="1" applyFill="1" applyBorder="1" applyAlignment="1">
      <alignment horizontal="left" vertical="top"/>
    </xf>
    <xf numFmtId="0" fontId="17" fillId="4" borderId="22" xfId="3" applyFill="1" applyBorder="1" applyAlignment="1">
      <alignment vertical="top"/>
    </xf>
    <xf numFmtId="0" fontId="17" fillId="4" borderId="22" xfId="3" applyFill="1" applyBorder="1" applyAlignment="1">
      <alignment horizontal="left" vertical="top"/>
    </xf>
    <xf numFmtId="0" fontId="6" fillId="0" borderId="37" xfId="0" applyFont="1" applyBorder="1" applyAlignment="1">
      <alignment horizontal="left"/>
    </xf>
    <xf numFmtId="0" fontId="6" fillId="0" borderId="38" xfId="0" applyFont="1" applyBorder="1"/>
    <xf numFmtId="0" fontId="21" fillId="2" borderId="40" xfId="0" applyFont="1" applyFill="1" applyBorder="1" applyAlignment="1">
      <alignment vertical="center"/>
    </xf>
    <xf numFmtId="44" fontId="21" fillId="3" borderId="41" xfId="2" applyNumberFormat="1" applyFont="1" applyFill="1" applyBorder="1" applyAlignment="1">
      <alignment horizontal="right" vertical="center"/>
    </xf>
    <xf numFmtId="44" fontId="20" fillId="0" borderId="41" xfId="2" applyNumberFormat="1" applyFont="1" applyFill="1" applyBorder="1" applyAlignment="1">
      <alignment horizontal="right" vertical="center"/>
    </xf>
    <xf numFmtId="44" fontId="20" fillId="2" borderId="42" xfId="2" applyNumberFormat="1" applyFont="1" applyFill="1" applyBorder="1" applyAlignment="1">
      <alignment horizontal="right" vertical="center"/>
    </xf>
    <xf numFmtId="44" fontId="5" fillId="0" borderId="39" xfId="0" applyNumberFormat="1" applyFont="1" applyBorder="1"/>
    <xf numFmtId="14" fontId="14" fillId="4" borderId="24" xfId="0" applyNumberFormat="1" applyFont="1" applyFill="1" applyBorder="1" applyAlignment="1" applyProtection="1">
      <alignment horizontal="left" vertical="top"/>
      <protection locked="0"/>
    </xf>
    <xf numFmtId="0" fontId="14" fillId="4" borderId="22" xfId="0" applyFont="1" applyFill="1" applyBorder="1" applyAlignment="1" applyProtection="1">
      <alignment vertical="top"/>
      <protection locked="0"/>
    </xf>
    <xf numFmtId="0" fontId="17" fillId="4" borderId="22" xfId="3" applyFill="1" applyBorder="1" applyAlignment="1" applyProtection="1">
      <alignment vertical="top"/>
      <protection locked="0"/>
    </xf>
    <xf numFmtId="0" fontId="14" fillId="4" borderId="24" xfId="0" applyFont="1" applyFill="1" applyBorder="1" applyAlignment="1" applyProtection="1">
      <alignment horizontal="left" vertical="top"/>
      <protection locked="0"/>
    </xf>
    <xf numFmtId="0" fontId="14" fillId="4" borderId="22" xfId="0" applyFont="1" applyFill="1" applyBorder="1" applyAlignment="1" applyProtection="1">
      <alignment horizontal="left"/>
      <protection locked="0"/>
    </xf>
    <xf numFmtId="0" fontId="14" fillId="4" borderId="22" xfId="0" applyFont="1" applyFill="1" applyBorder="1" applyAlignment="1" applyProtection="1">
      <alignment horizontal="left" vertical="top"/>
      <protection locked="0"/>
    </xf>
    <xf numFmtId="0" fontId="17" fillId="4" borderId="22" xfId="3" applyFill="1" applyBorder="1" applyAlignment="1" applyProtection="1">
      <alignment horizontal="left" vertical="top"/>
      <protection locked="0"/>
    </xf>
    <xf numFmtId="0" fontId="14" fillId="4" borderId="25" xfId="0" applyFont="1" applyFill="1" applyBorder="1" applyAlignment="1" applyProtection="1">
      <alignment horizontal="left" vertical="top"/>
      <protection locked="0"/>
    </xf>
    <xf numFmtId="0" fontId="14" fillId="4" borderId="26" xfId="0" applyFont="1" applyFill="1" applyBorder="1" applyAlignment="1" applyProtection="1">
      <alignment horizontal="left" vertical="top"/>
      <protection locked="0"/>
    </xf>
    <xf numFmtId="0" fontId="8" fillId="4" borderId="19" xfId="0" applyFont="1" applyFill="1" applyBorder="1" applyProtection="1"/>
    <xf numFmtId="0" fontId="8" fillId="4" borderId="20" xfId="0" applyFont="1" applyFill="1" applyBorder="1" applyProtection="1"/>
    <xf numFmtId="0" fontId="0" fillId="4" borderId="0" xfId="0" applyFill="1" applyBorder="1" applyProtection="1"/>
    <xf numFmtId="0" fontId="5" fillId="4" borderId="0" xfId="0" applyFont="1" applyFill="1" applyBorder="1" applyAlignment="1" applyProtection="1">
      <alignment horizontal="left"/>
    </xf>
    <xf numFmtId="0" fontId="6" fillId="0" borderId="0" xfId="0" applyFont="1"/>
    <xf numFmtId="0" fontId="21" fillId="2" borderId="40" xfId="0" applyFont="1" applyFill="1" applyBorder="1" applyAlignment="1">
      <alignment horizontal="center" vertical="center"/>
    </xf>
    <xf numFmtId="14" fontId="7" fillId="0" borderId="0" xfId="0" applyNumberFormat="1" applyFont="1" applyAlignment="1">
      <alignment horizontal="left" indent="6"/>
    </xf>
    <xf numFmtId="0" fontId="11" fillId="0" borderId="0" xfId="0" applyFont="1" applyBorder="1" applyAlignment="1">
      <alignment vertical="top"/>
    </xf>
    <xf numFmtId="0" fontId="15" fillId="3" borderId="12" xfId="0" applyFont="1" applyFill="1" applyBorder="1" applyAlignment="1" applyProtection="1">
      <alignment horizontal="right"/>
      <protection locked="0"/>
    </xf>
    <xf numFmtId="0" fontId="14" fillId="4" borderId="10" xfId="0" applyFont="1" applyFill="1" applyBorder="1" applyAlignment="1" applyProtection="1">
      <alignment horizontal="center"/>
      <protection locked="0"/>
    </xf>
    <xf numFmtId="0" fontId="14" fillId="4" borderId="43" xfId="0" applyFont="1" applyFill="1" applyBorder="1" applyAlignment="1" applyProtection="1">
      <alignment horizontal="center"/>
      <protection locked="0"/>
    </xf>
    <xf numFmtId="0" fontId="14" fillId="4" borderId="49"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4" fillId="4" borderId="5" xfId="0" applyFont="1" applyFill="1" applyBorder="1" applyAlignment="1" applyProtection="1">
      <alignment horizontal="center"/>
      <protection locked="0"/>
    </xf>
    <xf numFmtId="0" fontId="14" fillId="4" borderId="6" xfId="0" applyFont="1" applyFill="1" applyBorder="1" applyAlignment="1" applyProtection="1">
      <alignment horizontal="center"/>
      <protection locked="0"/>
    </xf>
    <xf numFmtId="0" fontId="28" fillId="4" borderId="0" xfId="0" applyFont="1" applyFill="1" applyAlignment="1">
      <alignment horizontal="center" vertical="center" wrapText="1"/>
    </xf>
    <xf numFmtId="0" fontId="14" fillId="4" borderId="23" xfId="0" applyFont="1" applyFill="1" applyBorder="1" applyAlignment="1" applyProtection="1">
      <alignment horizontal="center" vertical="top"/>
      <protection locked="0"/>
    </xf>
    <xf numFmtId="0" fontId="11" fillId="0" borderId="37" xfId="0" applyFont="1" applyBorder="1" applyAlignment="1">
      <alignment horizontal="left" vertical="top"/>
    </xf>
    <xf numFmtId="0" fontId="11" fillId="0" borderId="38" xfId="0" applyFont="1" applyBorder="1" applyAlignment="1">
      <alignment horizontal="left" vertical="top"/>
    </xf>
    <xf numFmtId="0" fontId="11" fillId="0" borderId="53" xfId="0" applyFont="1" applyBorder="1" applyAlignment="1">
      <alignment horizontal="left" vertical="top"/>
    </xf>
    <xf numFmtId="0" fontId="14" fillId="4" borderId="54" xfId="0" applyFont="1" applyFill="1" applyBorder="1" applyAlignment="1" applyProtection="1">
      <alignment horizontal="left" vertical="top"/>
      <protection locked="0"/>
    </xf>
    <xf numFmtId="0" fontId="1" fillId="0" borderId="0" xfId="0" applyFont="1"/>
    <xf numFmtId="0" fontId="1" fillId="0" borderId="37" xfId="0" applyFont="1" applyBorder="1"/>
    <xf numFmtId="0" fontId="0" fillId="0" borderId="38" xfId="0" applyBorder="1"/>
    <xf numFmtId="0" fontId="0" fillId="0" borderId="39" xfId="0" applyBorder="1"/>
    <xf numFmtId="14" fontId="14" fillId="4" borderId="52" xfId="0" applyNumberFormat="1" applyFont="1" applyFill="1" applyBorder="1" applyAlignment="1" applyProtection="1">
      <alignment horizontal="left" vertical="top"/>
      <protection locked="0"/>
    </xf>
    <xf numFmtId="44" fontId="21" fillId="0" borderId="23" xfId="2" applyNumberFormat="1" applyFont="1" applyBorder="1" applyAlignment="1">
      <alignment horizontal="right" vertical="center"/>
    </xf>
    <xf numFmtId="10" fontId="5" fillId="0" borderId="0" xfId="0" applyNumberFormat="1" applyFont="1"/>
    <xf numFmtId="44" fontId="5" fillId="2" borderId="22" xfId="2" applyFont="1" applyFill="1" applyBorder="1"/>
    <xf numFmtId="9" fontId="1" fillId="2" borderId="16" xfId="0" applyNumberFormat="1" applyFont="1" applyFill="1" applyBorder="1" applyAlignment="1">
      <alignment horizontal="center" vertical="center" wrapText="1"/>
    </xf>
    <xf numFmtId="0" fontId="27" fillId="3" borderId="37" xfId="0" applyFont="1" applyFill="1" applyBorder="1" applyAlignment="1">
      <alignment horizontal="center" vertical="top"/>
    </xf>
    <xf numFmtId="0" fontId="27" fillId="3" borderId="39" xfId="0" applyFont="1" applyFill="1" applyBorder="1" applyAlignment="1">
      <alignment horizontal="center" vertical="top"/>
    </xf>
    <xf numFmtId="0" fontId="1" fillId="2" borderId="27" xfId="0" applyFont="1" applyFill="1" applyBorder="1" applyAlignment="1">
      <alignment horizontal="right" wrapText="1"/>
    </xf>
    <xf numFmtId="0" fontId="1" fillId="2" borderId="15" xfId="0" applyFont="1" applyFill="1" applyBorder="1" applyAlignment="1">
      <alignment horizontal="right" wrapText="1"/>
    </xf>
    <xf numFmtId="0" fontId="1" fillId="2" borderId="16" xfId="0" applyFont="1" applyFill="1" applyBorder="1" applyAlignment="1">
      <alignment horizontal="right" wrapText="1"/>
    </xf>
    <xf numFmtId="0" fontId="0" fillId="0" borderId="18" xfId="0" applyBorder="1" applyAlignment="1">
      <alignment horizontal="center" vertical="top" wrapText="1"/>
    </xf>
    <xf numFmtId="0" fontId="0" fillId="0" borderId="0" xfId="0" applyBorder="1" applyAlignment="1">
      <alignment horizontal="center" vertical="top" wrapText="1"/>
    </xf>
    <xf numFmtId="0" fontId="0" fillId="0" borderId="2" xfId="0" applyBorder="1" applyAlignment="1">
      <alignment horizontal="center" vertical="top" wrapText="1"/>
    </xf>
    <xf numFmtId="0" fontId="1" fillId="2" borderId="27" xfId="0" applyFont="1" applyFill="1" applyBorder="1" applyAlignment="1">
      <alignment horizontal="center" wrapText="1"/>
    </xf>
    <xf numFmtId="0" fontId="1" fillId="2" borderId="15" xfId="0" applyFont="1" applyFill="1" applyBorder="1" applyAlignment="1">
      <alignment horizontal="center" wrapText="1"/>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1" fillId="3" borderId="44" xfId="0" applyFont="1" applyFill="1" applyBorder="1" applyAlignment="1">
      <alignment horizontal="right"/>
    </xf>
    <xf numFmtId="0" fontId="21" fillId="3" borderId="45" xfId="0" applyFont="1" applyFill="1" applyBorder="1" applyAlignment="1">
      <alignment horizontal="right"/>
    </xf>
    <xf numFmtId="0" fontId="21" fillId="3" borderId="41" xfId="0" applyFont="1" applyFill="1" applyBorder="1" applyAlignment="1">
      <alignment horizontal="right"/>
    </xf>
    <xf numFmtId="0" fontId="30" fillId="0" borderId="0" xfId="0" applyFont="1" applyAlignment="1">
      <alignment horizontal="center"/>
    </xf>
    <xf numFmtId="0" fontId="6" fillId="0" borderId="0" xfId="0" applyFont="1" applyAlignment="1">
      <alignment horizontal="center"/>
    </xf>
    <xf numFmtId="0" fontId="6" fillId="0" borderId="43" xfId="0" applyFont="1" applyBorder="1" applyAlignment="1">
      <alignment horizontal="center" vertical="top" wrapText="1"/>
    </xf>
    <xf numFmtId="0" fontId="6" fillId="0" borderId="0" xfId="0" applyFont="1" applyAlignment="1">
      <alignment horizontal="center" vertical="top" wrapText="1"/>
    </xf>
    <xf numFmtId="0" fontId="5" fillId="0" borderId="10" xfId="0" applyFont="1" applyBorder="1" applyAlignment="1">
      <alignment horizontal="left" vertical="top" wrapText="1"/>
    </xf>
    <xf numFmtId="0" fontId="5" fillId="0" borderId="43" xfId="0" applyFont="1" applyBorder="1" applyAlignment="1">
      <alignment horizontal="left" vertical="top" wrapText="1"/>
    </xf>
    <xf numFmtId="0" fontId="5" fillId="0" borderId="49" xfId="0" applyFont="1" applyBorder="1" applyAlignment="1">
      <alignment horizontal="left" vertical="top" wrapText="1"/>
    </xf>
    <xf numFmtId="0" fontId="5" fillId="0" borderId="18" xfId="0" applyFont="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4" fillId="0" borderId="37" xfId="0" applyFont="1" applyBorder="1" applyAlignment="1">
      <alignment horizontal="center" vertical="top" wrapText="1"/>
    </xf>
    <xf numFmtId="0" fontId="4" fillId="0" borderId="38" xfId="0" applyFont="1" applyBorder="1" applyAlignment="1">
      <alignment horizontal="center" vertical="top" wrapText="1"/>
    </xf>
    <xf numFmtId="0" fontId="4" fillId="0" borderId="39" xfId="0" applyFont="1" applyBorder="1" applyAlignment="1">
      <alignment horizontal="center" vertical="top" wrapText="1"/>
    </xf>
    <xf numFmtId="0" fontId="15" fillId="3" borderId="12" xfId="0" applyFont="1" applyFill="1" applyBorder="1" applyAlignment="1">
      <alignment horizontal="right"/>
    </xf>
    <xf numFmtId="0" fontId="12" fillId="3" borderId="37" xfId="0" applyFont="1" applyFill="1" applyBorder="1" applyAlignment="1">
      <alignment horizontal="center"/>
    </xf>
    <xf numFmtId="0" fontId="12" fillId="3" borderId="38" xfId="0" applyFont="1" applyFill="1" applyBorder="1" applyAlignment="1">
      <alignment horizontal="center"/>
    </xf>
    <xf numFmtId="0" fontId="12" fillId="3" borderId="39" xfId="0" applyFont="1" applyFill="1" applyBorder="1" applyAlignment="1">
      <alignment horizontal="center"/>
    </xf>
    <xf numFmtId="0" fontId="16" fillId="3" borderId="37" xfId="0" applyFont="1" applyFill="1" applyBorder="1" applyAlignment="1">
      <alignment horizontal="center"/>
    </xf>
    <xf numFmtId="0" fontId="16" fillId="3" borderId="38" xfId="0" applyFont="1" applyFill="1" applyBorder="1" applyAlignment="1">
      <alignment horizontal="center"/>
    </xf>
    <xf numFmtId="0" fontId="16" fillId="3" borderId="39" xfId="0" applyFont="1" applyFill="1" applyBorder="1" applyAlignment="1">
      <alignment horizontal="center"/>
    </xf>
    <xf numFmtId="44" fontId="26" fillId="0" borderId="5" xfId="2" applyFont="1" applyBorder="1" applyAlignment="1">
      <alignment horizontal="center"/>
    </xf>
    <xf numFmtId="44" fontId="18" fillId="0" borderId="51" xfId="2" applyFont="1" applyBorder="1" applyAlignment="1">
      <alignment horizontal="center"/>
    </xf>
    <xf numFmtId="44" fontId="18" fillId="0" borderId="34" xfId="2" applyFont="1" applyBorder="1" applyAlignment="1">
      <alignment horizontal="center"/>
    </xf>
    <xf numFmtId="44" fontId="18" fillId="0" borderId="43" xfId="2" applyFont="1" applyBorder="1" applyAlignment="1">
      <alignment horizontal="center"/>
    </xf>
    <xf numFmtId="0" fontId="21" fillId="2" borderId="14" xfId="0" applyFont="1" applyFill="1" applyBorder="1" applyAlignment="1">
      <alignment horizontal="left" vertical="center"/>
    </xf>
    <xf numFmtId="0" fontId="21" fillId="2" borderId="50" xfId="0" applyFont="1" applyFill="1" applyBorder="1" applyAlignment="1">
      <alignment horizontal="left" vertical="center"/>
    </xf>
    <xf numFmtId="0" fontId="21" fillId="2" borderId="42" xfId="0" applyFont="1" applyFill="1" applyBorder="1" applyAlignment="1">
      <alignment horizontal="left" vertical="center"/>
    </xf>
    <xf numFmtId="0" fontId="21" fillId="3" borderId="44" xfId="0" applyFont="1" applyFill="1" applyBorder="1" applyAlignment="1">
      <alignment vertical="center"/>
    </xf>
    <xf numFmtId="0" fontId="21" fillId="3" borderId="45" xfId="0" applyFont="1" applyFill="1" applyBorder="1" applyAlignment="1">
      <alignment vertical="center"/>
    </xf>
    <xf numFmtId="0" fontId="21" fillId="3" borderId="41" xfId="0" applyFont="1" applyFill="1" applyBorder="1" applyAlignment="1">
      <alignment vertical="center"/>
    </xf>
    <xf numFmtId="0" fontId="6" fillId="0" borderId="0" xfId="0" applyFont="1" applyAlignment="1">
      <alignment horizontal="center" wrapText="1"/>
    </xf>
    <xf numFmtId="0" fontId="11" fillId="0" borderId="46" xfId="0" applyFont="1" applyBorder="1" applyAlignment="1">
      <alignment horizontal="left"/>
    </xf>
    <xf numFmtId="0" fontId="11" fillId="0" borderId="47" xfId="0" applyFont="1" applyBorder="1" applyAlignment="1">
      <alignment horizontal="left"/>
    </xf>
    <xf numFmtId="0" fontId="11" fillId="0" borderId="48" xfId="0" applyFont="1" applyBorder="1" applyAlignment="1">
      <alignment horizontal="left"/>
    </xf>
    <xf numFmtId="0" fontId="11" fillId="0" borderId="27" xfId="0" applyFont="1" applyBorder="1" applyAlignment="1">
      <alignment horizontal="left"/>
    </xf>
    <xf numFmtId="0" fontId="11" fillId="0" borderId="15" xfId="0" applyFont="1" applyBorder="1" applyAlignment="1">
      <alignment horizontal="left"/>
    </xf>
    <xf numFmtId="0" fontId="11" fillId="0" borderId="16" xfId="0" applyFont="1" applyBorder="1" applyAlignment="1">
      <alignment horizontal="left"/>
    </xf>
    <xf numFmtId="0" fontId="6" fillId="3" borderId="37" xfId="0" applyFont="1" applyFill="1" applyBorder="1" applyAlignment="1">
      <alignment horizontal="center" vertical="top"/>
    </xf>
    <xf numFmtId="0" fontId="6" fillId="3" borderId="39" xfId="0" applyFont="1" applyFill="1" applyBorder="1" applyAlignment="1">
      <alignment horizontal="center" vertical="top"/>
    </xf>
    <xf numFmtId="0" fontId="12" fillId="3" borderId="10" xfId="0" applyFont="1" applyFill="1" applyBorder="1" applyAlignment="1">
      <alignment horizontal="center"/>
    </xf>
    <xf numFmtId="0" fontId="12" fillId="3" borderId="43" xfId="0" applyFont="1" applyFill="1" applyBorder="1" applyAlignment="1">
      <alignment horizontal="center"/>
    </xf>
    <xf numFmtId="0" fontId="12" fillId="3" borderId="49" xfId="0" applyFont="1" applyFill="1" applyBorder="1" applyAlignment="1">
      <alignment horizontal="center"/>
    </xf>
    <xf numFmtId="0" fontId="21" fillId="0" borderId="27"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44" xfId="0" applyFont="1" applyFill="1" applyBorder="1" applyAlignment="1">
      <alignment horizontal="left" vertical="center"/>
    </xf>
    <xf numFmtId="0" fontId="21" fillId="0" borderId="45" xfId="0" applyFont="1" applyFill="1" applyBorder="1" applyAlignment="1">
      <alignment horizontal="left" vertical="center"/>
    </xf>
    <xf numFmtId="0" fontId="21" fillId="0" borderId="41" xfId="0" applyFont="1" applyFill="1" applyBorder="1" applyAlignment="1">
      <alignment horizontal="left"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731520</xdr:colOff>
      <xdr:row>0</xdr:row>
      <xdr:rowOff>0</xdr:rowOff>
    </xdr:from>
    <xdr:to>
      <xdr:col>4</xdr:col>
      <xdr:colOff>160443</xdr:colOff>
      <xdr:row>0</xdr:row>
      <xdr:rowOff>1097280</xdr:rowOff>
    </xdr:to>
    <xdr:pic>
      <xdr:nvPicPr>
        <xdr:cNvPr id="126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2220" y="0"/>
          <a:ext cx="4838700" cy="1097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1036320</xdr:colOff>
      <xdr:row>0</xdr:row>
      <xdr:rowOff>0</xdr:rowOff>
    </xdr:from>
    <xdr:to>
      <xdr:col>3</xdr:col>
      <xdr:colOff>2034540</xdr:colOff>
      <xdr:row>0</xdr:row>
      <xdr:rowOff>1165860</xdr:rowOff>
    </xdr:to>
    <xdr:pic>
      <xdr:nvPicPr>
        <xdr:cNvPr id="308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7020" y="0"/>
          <a:ext cx="4069080" cy="116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chismo@be-wow.com" TargetMode="External"/><Relationship Id="rId1" Type="http://schemas.openxmlformats.org/officeDocument/2006/relationships/hyperlink" Target="mailto:robmartpc@gmail.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tabSelected="1" zoomScale="80" zoomScaleNormal="80" workbookViewId="0">
      <selection activeCell="O1" sqref="O1"/>
    </sheetView>
  </sheetViews>
  <sheetFormatPr defaultColWidth="9.140625" defaultRowHeight="16.5" x14ac:dyDescent="0.4"/>
  <cols>
    <col min="1" max="1" width="26.140625" style="2" customWidth="1"/>
    <col min="2" max="2" width="42.140625" style="2" customWidth="1"/>
    <col min="3" max="3" width="2.7109375" style="2" customWidth="1"/>
    <col min="4" max="4" width="35" style="4" customWidth="1"/>
    <col min="5" max="5" width="14.140625" style="2" customWidth="1"/>
    <col min="6" max="6" width="9.5703125" style="2" customWidth="1"/>
    <col min="7" max="7" width="19.42578125" style="2" customWidth="1"/>
    <col min="8" max="10" width="9.140625" style="2"/>
    <col min="11" max="11" width="24.28515625" style="2" hidden="1" customWidth="1"/>
    <col min="12" max="12" width="8.28515625" style="2" bestFit="1" customWidth="1"/>
    <col min="13" max="13" width="7" style="2" bestFit="1" customWidth="1"/>
    <col min="14" max="14" width="12.5703125" style="2" bestFit="1" customWidth="1"/>
    <col min="15" max="16384" width="9.140625" style="2"/>
  </cols>
  <sheetData>
    <row r="1" spans="1:11" ht="99" customHeight="1" thickBot="1" x14ac:dyDescent="0.45">
      <c r="A1" s="158" t="s">
        <v>101</v>
      </c>
      <c r="G1" s="149" t="s">
        <v>106</v>
      </c>
    </row>
    <row r="2" spans="1:11" ht="27.75" thickBot="1" x14ac:dyDescent="0.45">
      <c r="A2" s="198" t="s">
        <v>103</v>
      </c>
      <c r="B2" s="199"/>
      <c r="C2" s="199"/>
      <c r="D2" s="199"/>
      <c r="E2" s="199"/>
      <c r="F2" s="199"/>
      <c r="G2" s="200"/>
      <c r="H2" s="1"/>
      <c r="I2" s="1"/>
    </row>
    <row r="3" spans="1:11" ht="17.25" thickBot="1" x14ac:dyDescent="0.45">
      <c r="A3" s="34"/>
      <c r="B3" s="35"/>
      <c r="C3" s="35"/>
      <c r="D3" s="35"/>
      <c r="E3" s="35"/>
      <c r="F3" s="35"/>
      <c r="G3" s="35"/>
      <c r="H3" s="1"/>
      <c r="I3" s="1"/>
    </row>
    <row r="4" spans="1:11" ht="18.95" customHeight="1" x14ac:dyDescent="0.4">
      <c r="A4" s="16" t="s">
        <v>6</v>
      </c>
      <c r="B4" s="134"/>
      <c r="C4"/>
      <c r="D4" s="201" t="s">
        <v>28</v>
      </c>
      <c r="E4" s="201"/>
      <c r="F4" s="201"/>
      <c r="G4" s="151" t="s">
        <v>24</v>
      </c>
      <c r="H4" s="1"/>
      <c r="I4" s="1"/>
    </row>
    <row r="5" spans="1:11" ht="18.95" customHeight="1" x14ac:dyDescent="0.4">
      <c r="A5" s="17" t="s">
        <v>21</v>
      </c>
      <c r="B5" s="135"/>
      <c r="C5"/>
      <c r="D5" s="201" t="s">
        <v>30</v>
      </c>
      <c r="E5" s="201"/>
      <c r="F5" s="201"/>
      <c r="G5" s="151" t="s">
        <v>24</v>
      </c>
    </row>
    <row r="6" spans="1:11" ht="18.95" customHeight="1" x14ac:dyDescent="0.4">
      <c r="A6" s="17" t="s">
        <v>1</v>
      </c>
      <c r="B6" s="135"/>
      <c r="C6"/>
      <c r="D6" s="201" t="s">
        <v>31</v>
      </c>
      <c r="E6" s="201"/>
      <c r="F6" s="201"/>
      <c r="G6" s="151"/>
    </row>
    <row r="7" spans="1:11" ht="18.95" customHeight="1" thickBot="1" x14ac:dyDescent="0.45">
      <c r="A7" s="17"/>
      <c r="B7" s="135"/>
      <c r="C7"/>
      <c r="D7"/>
      <c r="E7"/>
      <c r="F7"/>
      <c r="G7"/>
    </row>
    <row r="8" spans="1:11" ht="18.95" customHeight="1" thickBot="1" x14ac:dyDescent="0.45">
      <c r="A8" s="17"/>
      <c r="B8" s="135"/>
      <c r="C8"/>
      <c r="D8" s="160" t="s">
        <v>104</v>
      </c>
      <c r="E8" s="161"/>
      <c r="F8" s="162"/>
      <c r="G8" s="163" t="s">
        <v>84</v>
      </c>
    </row>
    <row r="9" spans="1:11" ht="18.95" customHeight="1" thickBot="1" x14ac:dyDescent="0.45">
      <c r="A9" s="17" t="s">
        <v>22</v>
      </c>
      <c r="B9" s="135"/>
      <c r="C9"/>
      <c r="D9" s="165" t="s">
        <v>105</v>
      </c>
      <c r="E9" s="166"/>
      <c r="F9" s="167"/>
      <c r="G9" s="168"/>
      <c r="H9"/>
    </row>
    <row r="10" spans="1:11" ht="18.95" customHeight="1" thickBot="1" x14ac:dyDescent="0.45">
      <c r="A10" s="17" t="s">
        <v>23</v>
      </c>
      <c r="B10" s="136"/>
      <c r="C10"/>
      <c r="H10"/>
    </row>
    <row r="11" spans="1:11" ht="18.95" customHeight="1" thickBot="1" x14ac:dyDescent="0.45">
      <c r="A11" s="17" t="s">
        <v>2</v>
      </c>
      <c r="B11" s="135"/>
      <c r="C11"/>
      <c r="D11" s="205" t="s">
        <v>98</v>
      </c>
      <c r="E11" s="206"/>
      <c r="F11" s="206"/>
      <c r="G11" s="207"/>
      <c r="H11"/>
      <c r="K11" s="2" t="s">
        <v>100</v>
      </c>
    </row>
    <row r="12" spans="1:11" ht="18.95" customHeight="1" x14ac:dyDescent="0.5">
      <c r="A12" s="17" t="s">
        <v>32</v>
      </c>
      <c r="B12" s="135"/>
      <c r="C12"/>
      <c r="D12" s="152"/>
      <c r="E12" s="153"/>
      <c r="F12" s="153"/>
      <c r="G12" s="154"/>
      <c r="H12"/>
      <c r="K12" s="2" t="s">
        <v>83</v>
      </c>
    </row>
    <row r="13" spans="1:11" ht="18.95" customHeight="1" thickBot="1" x14ac:dyDescent="0.55000000000000004">
      <c r="A13" s="45" t="s">
        <v>3</v>
      </c>
      <c r="B13" s="159"/>
      <c r="C13"/>
      <c r="D13" s="155"/>
      <c r="E13" s="156"/>
      <c r="F13" s="156"/>
      <c r="G13" s="157"/>
      <c r="H13"/>
      <c r="K13" s="2" t="s">
        <v>84</v>
      </c>
    </row>
    <row r="14" spans="1:11" ht="18.95" customHeight="1" x14ac:dyDescent="0.4">
      <c r="A14" s="150"/>
      <c r="B14" s="150"/>
      <c r="C14"/>
      <c r="H14"/>
      <c r="K14" s="2" t="s">
        <v>85</v>
      </c>
    </row>
    <row r="15" spans="1:11" ht="18.95" customHeight="1" thickBot="1" x14ac:dyDescent="0.45">
      <c r="A15" s="14" t="s">
        <v>24</v>
      </c>
      <c r="B15" s="5"/>
      <c r="C15"/>
      <c r="H15"/>
    </row>
    <row r="16" spans="1:11" ht="18.95" customHeight="1" thickBot="1" x14ac:dyDescent="0.45">
      <c r="A16" s="173" t="s">
        <v>26</v>
      </c>
      <c r="B16" s="174"/>
      <c r="C16"/>
      <c r="D16" s="202" t="s">
        <v>108</v>
      </c>
      <c r="E16" s="203"/>
      <c r="F16" s="203"/>
      <c r="G16" s="204"/>
      <c r="H16"/>
    </row>
    <row r="17" spans="1:14" ht="18.95" customHeight="1" x14ac:dyDescent="0.4">
      <c r="A17" s="18" t="s">
        <v>11</v>
      </c>
      <c r="B17" s="137"/>
      <c r="C17"/>
      <c r="D17" s="178" t="s">
        <v>111</v>
      </c>
      <c r="E17" s="179"/>
      <c r="F17" s="179"/>
      <c r="G17" s="180"/>
      <c r="H17"/>
    </row>
    <row r="18" spans="1:14" ht="18.95" customHeight="1" x14ac:dyDescent="0.5">
      <c r="A18" s="17" t="s">
        <v>7</v>
      </c>
      <c r="B18" s="138"/>
      <c r="C18"/>
      <c r="D18" s="178"/>
      <c r="E18" s="179"/>
      <c r="F18" s="179"/>
      <c r="G18" s="180"/>
      <c r="H18"/>
    </row>
    <row r="19" spans="1:14" ht="18.95" customHeight="1" x14ac:dyDescent="0.4">
      <c r="A19" s="17" t="s">
        <v>43</v>
      </c>
      <c r="B19" s="139"/>
      <c r="C19"/>
      <c r="D19" s="178"/>
      <c r="E19" s="179"/>
      <c r="F19" s="179"/>
      <c r="G19" s="180"/>
      <c r="H19"/>
    </row>
    <row r="20" spans="1:14" ht="18.95" customHeight="1" x14ac:dyDescent="0.4">
      <c r="A20" s="19" t="s">
        <v>10</v>
      </c>
      <c r="B20" s="140"/>
      <c r="C20"/>
      <c r="D20" s="175" t="s">
        <v>107</v>
      </c>
      <c r="E20" s="176"/>
      <c r="F20" s="177"/>
      <c r="G20" s="171">
        <v>200</v>
      </c>
      <c r="H20"/>
    </row>
    <row r="21" spans="1:14" customFormat="1" ht="18.95" customHeight="1" x14ac:dyDescent="0.4">
      <c r="A21" s="17" t="s">
        <v>0</v>
      </c>
      <c r="B21" s="139"/>
      <c r="D21" s="175" t="s">
        <v>108</v>
      </c>
      <c r="E21" s="176"/>
      <c r="F21" s="177"/>
      <c r="G21" s="171"/>
      <c r="K21" s="2"/>
      <c r="L21" s="2"/>
      <c r="M21" s="2"/>
      <c r="N21" s="2"/>
    </row>
    <row r="22" spans="1:14" ht="18.95" customHeight="1" x14ac:dyDescent="0.4">
      <c r="A22" s="19" t="s">
        <v>8</v>
      </c>
      <c r="B22" s="139"/>
      <c r="C22"/>
      <c r="D22" s="181" t="s">
        <v>109</v>
      </c>
      <c r="E22" s="182"/>
      <c r="F22" s="172">
        <v>0.1</v>
      </c>
      <c r="G22" s="171">
        <f>F22*G21</f>
        <v>0</v>
      </c>
      <c r="H22"/>
    </row>
    <row r="23" spans="1:14" ht="18.95" customHeight="1" thickBot="1" x14ac:dyDescent="0.45">
      <c r="A23" s="13"/>
      <c r="B23" s="141"/>
      <c r="C23"/>
      <c r="D23" s="183" t="s">
        <v>110</v>
      </c>
      <c r="E23" s="184"/>
      <c r="F23" s="32">
        <v>0.01</v>
      </c>
      <c r="G23" s="79">
        <f>F23*G21</f>
        <v>0</v>
      </c>
      <c r="H23"/>
    </row>
    <row r="24" spans="1:14" ht="18.95" customHeight="1" thickTop="1" thickBot="1" x14ac:dyDescent="0.45">
      <c r="A24" s="15"/>
      <c r="B24" s="142"/>
      <c r="C24"/>
      <c r="D24" s="185" t="s">
        <v>112</v>
      </c>
      <c r="E24" s="186"/>
      <c r="F24" s="187"/>
      <c r="G24" s="169">
        <f>SUM(G21:G23)</f>
        <v>0</v>
      </c>
    </row>
    <row r="25" spans="1:14" ht="18.95" customHeight="1" x14ac:dyDescent="0.4">
      <c r="C25"/>
      <c r="D25"/>
      <c r="E25"/>
      <c r="F25"/>
      <c r="G25"/>
    </row>
    <row r="26" spans="1:14" ht="18.95" customHeight="1" thickBot="1" x14ac:dyDescent="0.45">
      <c r="C26"/>
      <c r="D26"/>
      <c r="E26"/>
      <c r="F26" s="164" t="s">
        <v>24</v>
      </c>
      <c r="G26"/>
    </row>
    <row r="27" spans="1:14" ht="18.95" customHeight="1" thickBot="1" x14ac:dyDescent="0.45">
      <c r="A27" s="173" t="s">
        <v>33</v>
      </c>
      <c r="B27" s="174"/>
      <c r="C27"/>
      <c r="F27" s="170" t="s">
        <v>24</v>
      </c>
    </row>
    <row r="28" spans="1:14" ht="18.95" customHeight="1" x14ac:dyDescent="0.4">
      <c r="A28" s="18" t="s">
        <v>11</v>
      </c>
      <c r="B28" s="137"/>
      <c r="C28"/>
      <c r="F28" s="2" t="s">
        <v>24</v>
      </c>
    </row>
    <row r="29" spans="1:14" ht="18.95" customHeight="1" x14ac:dyDescent="0.5">
      <c r="A29" s="17" t="s">
        <v>7</v>
      </c>
      <c r="B29" s="138"/>
      <c r="C29"/>
      <c r="D29"/>
      <c r="E29"/>
      <c r="F29"/>
      <c r="G29"/>
    </row>
    <row r="30" spans="1:14" ht="18.95" customHeight="1" x14ac:dyDescent="0.4">
      <c r="A30" s="17" t="s">
        <v>43</v>
      </c>
      <c r="B30" s="139"/>
      <c r="D30"/>
      <c r="E30"/>
      <c r="F30"/>
      <c r="G30"/>
    </row>
    <row r="31" spans="1:14" ht="18.95" customHeight="1" x14ac:dyDescent="0.4">
      <c r="A31" s="19" t="s">
        <v>10</v>
      </c>
      <c r="B31" s="139"/>
      <c r="D31"/>
      <c r="E31"/>
      <c r="F31"/>
      <c r="G31"/>
      <c r="H31" s="4"/>
    </row>
    <row r="32" spans="1:14" ht="18.95" customHeight="1" x14ac:dyDescent="0.4">
      <c r="A32" s="17" t="s">
        <v>0</v>
      </c>
      <c r="B32" s="139"/>
      <c r="D32"/>
      <c r="E32"/>
      <c r="F32"/>
      <c r="G32"/>
      <c r="H32" s="4"/>
    </row>
    <row r="33" spans="1:8" ht="18.95" customHeight="1" x14ac:dyDescent="0.4">
      <c r="A33" s="19" t="s">
        <v>8</v>
      </c>
      <c r="B33" s="139"/>
      <c r="D33"/>
      <c r="E33"/>
      <c r="F33"/>
      <c r="G33"/>
      <c r="H33" s="4"/>
    </row>
    <row r="34" spans="1:8" ht="18.95" customHeight="1" x14ac:dyDescent="0.4">
      <c r="A34" s="13"/>
      <c r="B34" s="141"/>
      <c r="D34"/>
      <c r="E34"/>
      <c r="F34"/>
      <c r="G34"/>
      <c r="H34" s="4"/>
    </row>
    <row r="35" spans="1:8" ht="18.95" customHeight="1" thickBot="1" x14ac:dyDescent="0.45">
      <c r="A35" s="15"/>
      <c r="B35" s="142"/>
      <c r="D35"/>
      <c r="E35"/>
      <c r="F35"/>
      <c r="G35"/>
      <c r="H35" s="4"/>
    </row>
    <row r="36" spans="1:8" ht="17.25" thickBot="1" x14ac:dyDescent="0.45">
      <c r="A36" s="30"/>
      <c r="B36" s="31"/>
      <c r="E36" s="4"/>
      <c r="F36" s="4"/>
      <c r="G36" s="4"/>
      <c r="H36" s="4"/>
    </row>
    <row r="37" spans="1:8" x14ac:dyDescent="0.4">
      <c r="A37" s="192" t="s">
        <v>102</v>
      </c>
      <c r="B37" s="193"/>
      <c r="C37" s="193"/>
      <c r="D37" s="193"/>
      <c r="E37" s="193"/>
      <c r="F37" s="193"/>
      <c r="G37" s="194"/>
    </row>
    <row r="38" spans="1:8" x14ac:dyDescent="0.4">
      <c r="A38" s="195"/>
      <c r="B38" s="196"/>
      <c r="C38" s="196"/>
      <c r="D38" s="196"/>
      <c r="E38" s="196"/>
      <c r="F38" s="196"/>
      <c r="G38" s="197"/>
    </row>
    <row r="39" spans="1:8" x14ac:dyDescent="0.4">
      <c r="A39" s="195"/>
      <c r="B39" s="196"/>
      <c r="C39" s="196"/>
      <c r="D39" s="196"/>
      <c r="E39" s="196"/>
      <c r="F39" s="196"/>
      <c r="G39" s="197"/>
    </row>
    <row r="40" spans="1:8" x14ac:dyDescent="0.4">
      <c r="A40" s="195"/>
      <c r="B40" s="196"/>
      <c r="C40" s="196"/>
      <c r="D40" s="196"/>
      <c r="E40" s="196"/>
      <c r="F40" s="196"/>
      <c r="G40" s="197"/>
    </row>
    <row r="41" spans="1:8" x14ac:dyDescent="0.4">
      <c r="A41" s="195"/>
      <c r="B41" s="196"/>
      <c r="C41" s="196"/>
      <c r="D41" s="196"/>
      <c r="E41" s="196"/>
      <c r="F41" s="196"/>
      <c r="G41" s="197"/>
    </row>
    <row r="42" spans="1:8" x14ac:dyDescent="0.4">
      <c r="A42" s="195"/>
      <c r="B42" s="196"/>
      <c r="C42" s="196"/>
      <c r="D42" s="196"/>
      <c r="E42" s="196"/>
      <c r="F42" s="196"/>
      <c r="G42" s="197"/>
    </row>
    <row r="43" spans="1:8" x14ac:dyDescent="0.4">
      <c r="A43" s="195"/>
      <c r="B43" s="196"/>
      <c r="C43" s="196"/>
      <c r="D43" s="196"/>
      <c r="E43" s="196"/>
      <c r="F43" s="196"/>
      <c r="G43" s="197"/>
    </row>
    <row r="44" spans="1:8" ht="27" customHeight="1" x14ac:dyDescent="0.4">
      <c r="A44" s="195"/>
      <c r="B44" s="196"/>
      <c r="C44" s="196"/>
      <c r="D44" s="196"/>
      <c r="E44" s="196"/>
      <c r="F44" s="196"/>
      <c r="G44" s="197"/>
    </row>
    <row r="45" spans="1:8" ht="24.75" customHeight="1" thickBot="1" x14ac:dyDescent="0.45">
      <c r="A45" s="143"/>
      <c r="B45" s="144"/>
      <c r="C45" s="145"/>
      <c r="D45" s="146"/>
      <c r="E45" s="3"/>
      <c r="F45" s="3"/>
      <c r="G45" s="8"/>
    </row>
    <row r="46" spans="1:8" ht="17.25" thickTop="1" x14ac:dyDescent="0.4">
      <c r="A46" s="9" t="s">
        <v>27</v>
      </c>
      <c r="B46" s="7"/>
      <c r="C46" s="7"/>
      <c r="D46" s="6" t="s">
        <v>29</v>
      </c>
      <c r="E46" s="3"/>
      <c r="F46" s="3"/>
      <c r="G46" s="8"/>
    </row>
    <row r="47" spans="1:8" ht="17.25" thickBot="1" x14ac:dyDescent="0.45">
      <c r="A47" s="10"/>
      <c r="B47" s="11"/>
      <c r="C47" s="11"/>
      <c r="D47" s="11"/>
      <c r="E47" s="11"/>
      <c r="F47" s="11"/>
      <c r="G47" s="12"/>
    </row>
    <row r="48" spans="1:8" x14ac:dyDescent="0.4">
      <c r="A48" s="190" t="s">
        <v>41</v>
      </c>
      <c r="B48" s="190"/>
      <c r="C48" s="190"/>
      <c r="D48" s="190"/>
      <c r="E48" s="190"/>
      <c r="F48" s="190"/>
      <c r="G48" s="190"/>
    </row>
    <row r="49" spans="1:7" ht="16.5" customHeight="1" x14ac:dyDescent="0.4">
      <c r="A49" s="191"/>
      <c r="B49" s="191"/>
      <c r="C49" s="191"/>
      <c r="D49" s="191"/>
      <c r="E49" s="191"/>
      <c r="F49" s="191"/>
      <c r="G49" s="191"/>
    </row>
    <row r="50" spans="1:7" x14ac:dyDescent="0.4">
      <c r="A50" s="189" t="s">
        <v>97</v>
      </c>
      <c r="B50" s="189"/>
      <c r="C50" s="189"/>
      <c r="D50" s="189"/>
      <c r="E50" s="189"/>
      <c r="F50" s="189"/>
      <c r="G50" s="189"/>
    </row>
    <row r="51" spans="1:7" x14ac:dyDescent="0.4">
      <c r="A51" s="188" t="s">
        <v>99</v>
      </c>
      <c r="B51" s="188"/>
      <c r="C51" s="188"/>
      <c r="D51" s="188"/>
      <c r="E51" s="188"/>
      <c r="F51" s="188"/>
      <c r="G51" s="188"/>
    </row>
    <row r="52" spans="1:7" x14ac:dyDescent="0.4">
      <c r="A52" s="189"/>
      <c r="B52" s="189"/>
      <c r="C52" s="189"/>
      <c r="D52" s="189"/>
      <c r="E52" s="189"/>
      <c r="F52" s="189"/>
      <c r="G52" s="189"/>
    </row>
  </sheetData>
  <sheetProtection formatCells="0" formatColumns="0" formatRows="0" insertColumns="0" insertRows="0" insertHyperlinks="0" deleteColumns="0" deleteRows="0" sort="0" autoFilter="0" pivotTables="0"/>
  <mergeCells count="19">
    <mergeCell ref="A2:G2"/>
    <mergeCell ref="D6:F6"/>
    <mergeCell ref="D5:F5"/>
    <mergeCell ref="A16:B16"/>
    <mergeCell ref="D16:G16"/>
    <mergeCell ref="D4:F4"/>
    <mergeCell ref="D11:G11"/>
    <mergeCell ref="A51:G51"/>
    <mergeCell ref="A52:G52"/>
    <mergeCell ref="A50:G50"/>
    <mergeCell ref="A48:G49"/>
    <mergeCell ref="A37:G44"/>
    <mergeCell ref="A27:B27"/>
    <mergeCell ref="D21:F21"/>
    <mergeCell ref="D17:G19"/>
    <mergeCell ref="D20:F20"/>
    <mergeCell ref="D22:E22"/>
    <mergeCell ref="D23:E23"/>
    <mergeCell ref="D24:F24"/>
  </mergeCells>
  <phoneticPr fontId="2" type="noConversion"/>
  <dataValidations count="1">
    <dataValidation type="list" allowBlank="1" showInputMessage="1" showErrorMessage="1" sqref="G8">
      <formula1>$K$11:$K$14</formula1>
    </dataValidation>
  </dataValidations>
  <pageMargins left="0.25" right="0.25" top="0.25" bottom="0.25" header="0.5" footer="0.5"/>
  <pageSetup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16" zoomScaleNormal="100" workbookViewId="0">
      <selection activeCell="E34" sqref="E34"/>
    </sheetView>
  </sheetViews>
  <sheetFormatPr defaultRowHeight="12.75" x14ac:dyDescent="0.2"/>
  <cols>
    <col min="1" max="1" width="27.28515625" customWidth="1"/>
    <col min="2" max="2" width="8.85546875" hidden="1" customWidth="1"/>
    <col min="3" max="3" width="18.85546875" hidden="1" customWidth="1"/>
    <col min="4" max="4" width="12.42578125" hidden="1" customWidth="1"/>
    <col min="5" max="5" width="16.85546875" customWidth="1"/>
  </cols>
  <sheetData>
    <row r="1" spans="1:6" ht="19.5" thickBot="1" x14ac:dyDescent="0.35">
      <c r="A1" s="208" t="s">
        <v>67</v>
      </c>
      <c r="B1" s="208"/>
      <c r="C1" s="208"/>
      <c r="D1" s="208"/>
      <c r="E1" s="208"/>
    </row>
    <row r="2" spans="1:6" ht="15" x14ac:dyDescent="0.25">
      <c r="A2" s="88" t="s">
        <v>76</v>
      </c>
      <c r="D2" s="211" t="e">
        <f>'Final Fee''s'!G23</f>
        <v>#REF!</v>
      </c>
      <c r="E2" s="211"/>
    </row>
    <row r="3" spans="1:6" ht="15.75" thickBot="1" x14ac:dyDescent="0.3">
      <c r="A3" s="87"/>
      <c r="B3" s="87"/>
      <c r="C3" s="87"/>
      <c r="D3" s="85"/>
      <c r="E3" s="81"/>
    </row>
    <row r="4" spans="1:6" ht="15" x14ac:dyDescent="0.25">
      <c r="A4" s="209" t="s">
        <v>46</v>
      </c>
      <c r="B4" s="210"/>
      <c r="C4" s="210"/>
      <c r="D4" s="100"/>
      <c r="E4" s="101" t="s">
        <v>77</v>
      </c>
    </row>
    <row r="5" spans="1:6" hidden="1" x14ac:dyDescent="0.2">
      <c r="A5" s="102" t="s">
        <v>68</v>
      </c>
      <c r="B5" s="91" t="s">
        <v>69</v>
      </c>
      <c r="C5" s="90" t="s">
        <v>70</v>
      </c>
      <c r="D5" s="92" t="s">
        <v>71</v>
      </c>
      <c r="E5" s="103"/>
    </row>
    <row r="6" spans="1:6" x14ac:dyDescent="0.2">
      <c r="A6" s="104" t="s">
        <v>72</v>
      </c>
      <c r="B6" s="90">
        <v>150</v>
      </c>
      <c r="C6" s="93">
        <v>2.9999999999999997E-4</v>
      </c>
      <c r="D6" s="93">
        <f>C6/2</f>
        <v>1.4999999999999999E-4</v>
      </c>
      <c r="E6" s="105" t="e">
        <f>IF($D$2&lt;300000,B6,IF($D$2&lt;1E+56,B6+($D$2-300000)*C6,B6+(1E+26*C6)+(D2-1E+56)*D6))</f>
        <v>#REF!</v>
      </c>
    </row>
    <row r="7" spans="1:6" x14ac:dyDescent="0.2">
      <c r="A7" s="104" t="s">
        <v>47</v>
      </c>
      <c r="B7" s="90">
        <v>200</v>
      </c>
      <c r="C7" s="93">
        <v>7.5000000000000002E-4</v>
      </c>
      <c r="D7" s="93">
        <f t="shared" ref="D7:D12" si="0">C7/2</f>
        <v>3.7500000000000001E-4</v>
      </c>
      <c r="E7" s="105" t="e">
        <f>IF($D$2&lt;300000,B7,IF($D$2&lt;1E+56,B7+($D$2-300000)*C7,B7+(1E+26*C7)+(B3-1E+56)*D7))</f>
        <v>#REF!</v>
      </c>
    </row>
    <row r="8" spans="1:6" ht="15" x14ac:dyDescent="0.25">
      <c r="A8" s="104" t="s">
        <v>48</v>
      </c>
      <c r="B8" s="90">
        <v>100</v>
      </c>
      <c r="C8" s="94">
        <v>1E-3</v>
      </c>
      <c r="D8" s="93">
        <f t="shared" si="0"/>
        <v>5.0000000000000001E-4</v>
      </c>
      <c r="E8" s="105" t="e">
        <f>IF($D$2&lt;300000,B8,IF($D$2&lt;1E+56,B8+($D$2-300000)*C8,B8+(1E+26*C8)+(B4-1E+56)*D8))</f>
        <v>#REF!</v>
      </c>
    </row>
    <row r="9" spans="1:6" ht="15" x14ac:dyDescent="0.25">
      <c r="A9" s="106" t="s">
        <v>49</v>
      </c>
      <c r="B9" s="95">
        <v>150</v>
      </c>
      <c r="C9" s="96">
        <v>7.5000000000000002E-4</v>
      </c>
      <c r="D9" s="93">
        <f t="shared" si="0"/>
        <v>3.7500000000000001E-4</v>
      </c>
      <c r="E9" s="105" t="e">
        <f>IF($D$2&lt;300000,B9,IF($D$2&lt;1E+56,B9+($D$2-300000)*C9,B9+(1E+26*C9)+(B5-1E+56)*D9))</f>
        <v>#REF!</v>
      </c>
      <c r="F9" s="89"/>
    </row>
    <row r="10" spans="1:6" x14ac:dyDescent="0.2">
      <c r="A10" s="104" t="s">
        <v>50</v>
      </c>
      <c r="B10" s="90">
        <v>100</v>
      </c>
      <c r="C10" s="97">
        <v>0</v>
      </c>
      <c r="D10" s="93">
        <f t="shared" si="0"/>
        <v>0</v>
      </c>
      <c r="E10" s="105" t="e">
        <f>IF($D$2&lt;300000,B10,IF($D$2&lt;1E+56,B10+($D$2-300000)*C10,B10+(1E+26*C10)+(B6-1E+56)*D10))</f>
        <v>#REF!</v>
      </c>
    </row>
    <row r="11" spans="1:6" ht="15" x14ac:dyDescent="0.25">
      <c r="A11" s="106" t="s">
        <v>74</v>
      </c>
      <c r="B11" s="98">
        <v>100</v>
      </c>
      <c r="C11" s="99">
        <v>1E-3</v>
      </c>
      <c r="D11" s="93">
        <f t="shared" si="0"/>
        <v>5.0000000000000001E-4</v>
      </c>
      <c r="E11" s="105"/>
      <c r="F11" s="89"/>
    </row>
    <row r="12" spans="1:6" ht="13.5" thickBot="1" x14ac:dyDescent="0.25">
      <c r="A12" s="107" t="s">
        <v>66</v>
      </c>
      <c r="B12" s="108">
        <f>SUM(B6:B11)</f>
        <v>800</v>
      </c>
      <c r="C12" s="109">
        <f>SUM(C6:C11)</f>
        <v>3.7999999999999996E-3</v>
      </c>
      <c r="D12" s="109">
        <f t="shared" si="0"/>
        <v>1.8999999999999998E-3</v>
      </c>
      <c r="E12" s="110" t="e">
        <f>SUM(E6:E11)</f>
        <v>#REF!</v>
      </c>
    </row>
    <row r="13" spans="1:6" ht="13.5" thickBot="1" x14ac:dyDescent="0.25">
      <c r="B13" s="81"/>
      <c r="C13" s="81"/>
      <c r="D13" s="84"/>
      <c r="E13" s="81"/>
    </row>
    <row r="14" spans="1:6" ht="15" x14ac:dyDescent="0.25">
      <c r="A14" s="209" t="s">
        <v>73</v>
      </c>
      <c r="B14" s="210"/>
      <c r="C14" s="210"/>
      <c r="D14" s="116"/>
      <c r="E14" s="117" t="s">
        <v>77</v>
      </c>
    </row>
    <row r="15" spans="1:6" hidden="1" x14ac:dyDescent="0.2">
      <c r="A15" s="102" t="s">
        <v>68</v>
      </c>
      <c r="B15" s="91" t="s">
        <v>69</v>
      </c>
      <c r="C15" s="90" t="s">
        <v>70</v>
      </c>
      <c r="D15" s="92" t="s">
        <v>71</v>
      </c>
      <c r="E15" s="118"/>
    </row>
    <row r="16" spans="1:6" ht="15" x14ac:dyDescent="0.25">
      <c r="A16" s="123" t="s">
        <v>51</v>
      </c>
      <c r="B16" s="98">
        <v>75</v>
      </c>
      <c r="C16" s="96">
        <v>2.5000000000000001E-4</v>
      </c>
      <c r="D16" s="93">
        <f>C16/2</f>
        <v>1.25E-4</v>
      </c>
      <c r="E16" s="105" t="e">
        <f>IF($D$2&lt;300000,B16,IF($D$2&lt;1E+56,B16+($D$2-300000)*C16,B16+(1E+26*C16)+(D12-1E+56)*D16))</f>
        <v>#REF!</v>
      </c>
      <c r="F16" s="89"/>
    </row>
    <row r="17" spans="1:6" x14ac:dyDescent="0.2">
      <c r="A17" s="104" t="s">
        <v>52</v>
      </c>
      <c r="B17" s="90">
        <v>125</v>
      </c>
      <c r="C17" s="93">
        <v>0</v>
      </c>
      <c r="D17" s="93">
        <f t="shared" ref="D17:D32" si="1">C17/2</f>
        <v>0</v>
      </c>
      <c r="E17" s="105" t="e">
        <f t="shared" ref="E17:E31" si="2">IF($D$2&lt;300000,B17,IF($D$2&lt;1E+56,B17+($D$2-300000)*C17,B17+(1E+26*C17)+(D13-1E+56)*D17))</f>
        <v>#REF!</v>
      </c>
    </row>
    <row r="18" spans="1:6" x14ac:dyDescent="0.2">
      <c r="A18" s="104" t="s">
        <v>53</v>
      </c>
      <c r="B18" s="90">
        <v>125</v>
      </c>
      <c r="C18" s="93">
        <v>5.0000000000000001E-4</v>
      </c>
      <c r="D18" s="93">
        <f t="shared" si="1"/>
        <v>2.5000000000000001E-4</v>
      </c>
      <c r="E18" s="105" t="e">
        <f t="shared" si="2"/>
        <v>#REF!</v>
      </c>
    </row>
    <row r="19" spans="1:6" x14ac:dyDescent="0.2">
      <c r="A19" s="104" t="s">
        <v>54</v>
      </c>
      <c r="B19" s="90">
        <v>150</v>
      </c>
      <c r="C19" s="93">
        <v>5.0000000000000001E-4</v>
      </c>
      <c r="D19" s="93">
        <f t="shared" si="1"/>
        <v>2.5000000000000001E-4</v>
      </c>
      <c r="E19" s="105" t="e">
        <f t="shared" si="2"/>
        <v>#REF!</v>
      </c>
    </row>
    <row r="20" spans="1:6" x14ac:dyDescent="0.2">
      <c r="A20" s="104" t="s">
        <v>55</v>
      </c>
      <c r="B20" s="90">
        <v>100</v>
      </c>
      <c r="C20" s="93">
        <v>2.5000000000000001E-4</v>
      </c>
      <c r="D20" s="93">
        <f t="shared" si="1"/>
        <v>1.25E-4</v>
      </c>
      <c r="E20" s="105" t="e">
        <f t="shared" si="2"/>
        <v>#REF!</v>
      </c>
    </row>
    <row r="21" spans="1:6" x14ac:dyDescent="0.2">
      <c r="A21" s="104" t="s">
        <v>56</v>
      </c>
      <c r="B21" s="90">
        <v>100</v>
      </c>
      <c r="C21" s="93">
        <v>5.0000000000000001E-4</v>
      </c>
      <c r="D21" s="93">
        <f t="shared" si="1"/>
        <v>2.5000000000000001E-4</v>
      </c>
      <c r="E21" s="105" t="e">
        <f t="shared" si="2"/>
        <v>#REF!</v>
      </c>
    </row>
    <row r="22" spans="1:6" x14ac:dyDescent="0.2">
      <c r="A22" s="104" t="s">
        <v>57</v>
      </c>
      <c r="B22" s="90">
        <v>125</v>
      </c>
      <c r="C22" s="93">
        <v>0</v>
      </c>
      <c r="D22" s="93">
        <f t="shared" si="1"/>
        <v>0</v>
      </c>
      <c r="E22" s="105" t="e">
        <f t="shared" si="2"/>
        <v>#REF!</v>
      </c>
    </row>
    <row r="23" spans="1:6" x14ac:dyDescent="0.2">
      <c r="A23" s="104" t="s">
        <v>58</v>
      </c>
      <c r="B23" s="90">
        <v>125</v>
      </c>
      <c r="C23" s="93">
        <v>5.0000000000000001E-4</v>
      </c>
      <c r="D23" s="93">
        <f t="shared" si="1"/>
        <v>2.5000000000000001E-4</v>
      </c>
      <c r="E23" s="105" t="e">
        <f t="shared" si="2"/>
        <v>#REF!</v>
      </c>
    </row>
    <row r="24" spans="1:6" x14ac:dyDescent="0.2">
      <c r="A24" s="104" t="s">
        <v>59</v>
      </c>
      <c r="B24" s="90">
        <v>300</v>
      </c>
      <c r="C24" s="93">
        <v>5.0000000000000001E-4</v>
      </c>
      <c r="D24" s="93">
        <f t="shared" si="1"/>
        <v>2.5000000000000001E-4</v>
      </c>
      <c r="E24" s="105" t="e">
        <f t="shared" si="2"/>
        <v>#REF!</v>
      </c>
    </row>
    <row r="25" spans="1:6" x14ac:dyDescent="0.2">
      <c r="A25" s="104" t="s">
        <v>60</v>
      </c>
      <c r="B25" s="90">
        <v>100</v>
      </c>
      <c r="C25" s="93">
        <v>2.5000000000000001E-4</v>
      </c>
      <c r="D25" s="93">
        <f t="shared" si="1"/>
        <v>1.25E-4</v>
      </c>
      <c r="E25" s="105" t="e">
        <f t="shared" si="2"/>
        <v>#REF!</v>
      </c>
    </row>
    <row r="26" spans="1:6" x14ac:dyDescent="0.2">
      <c r="A26" s="104" t="s">
        <v>61</v>
      </c>
      <c r="B26" s="90">
        <v>125</v>
      </c>
      <c r="C26" s="93">
        <v>3.5E-4</v>
      </c>
      <c r="D26" s="93">
        <f t="shared" si="1"/>
        <v>1.75E-4</v>
      </c>
      <c r="E26" s="105" t="e">
        <f t="shared" si="2"/>
        <v>#REF!</v>
      </c>
    </row>
    <row r="27" spans="1:6" x14ac:dyDescent="0.2">
      <c r="A27" s="104" t="s">
        <v>62</v>
      </c>
      <c r="B27" s="90">
        <v>150</v>
      </c>
      <c r="C27" s="93">
        <v>2.5000000000000001E-4</v>
      </c>
      <c r="D27" s="93">
        <f t="shared" si="1"/>
        <v>1.25E-4</v>
      </c>
      <c r="E27" s="105" t="e">
        <f t="shared" si="2"/>
        <v>#REF!</v>
      </c>
    </row>
    <row r="28" spans="1:6" x14ac:dyDescent="0.2">
      <c r="A28" s="104" t="s">
        <v>63</v>
      </c>
      <c r="B28" s="90">
        <v>150</v>
      </c>
      <c r="C28" s="93">
        <v>2.5000000000000001E-4</v>
      </c>
      <c r="D28" s="93">
        <f t="shared" si="1"/>
        <v>1.25E-4</v>
      </c>
      <c r="E28" s="105" t="e">
        <f t="shared" si="2"/>
        <v>#REF!</v>
      </c>
    </row>
    <row r="29" spans="1:6" x14ac:dyDescent="0.2">
      <c r="A29" s="104" t="s">
        <v>64</v>
      </c>
      <c r="B29" s="90">
        <v>100</v>
      </c>
      <c r="C29" s="93">
        <v>2.5000000000000001E-4</v>
      </c>
      <c r="D29" s="93">
        <f t="shared" si="1"/>
        <v>1.25E-4</v>
      </c>
      <c r="E29" s="105" t="e">
        <f t="shared" si="2"/>
        <v>#REF!</v>
      </c>
    </row>
    <row r="30" spans="1:6" x14ac:dyDescent="0.2">
      <c r="A30" s="104" t="s">
        <v>65</v>
      </c>
      <c r="B30" s="90">
        <v>250</v>
      </c>
      <c r="C30" s="93">
        <v>5.0000000000000001E-4</v>
      </c>
      <c r="D30" s="93">
        <f t="shared" si="1"/>
        <v>2.5000000000000001E-4</v>
      </c>
      <c r="E30" s="105" t="e">
        <f t="shared" si="2"/>
        <v>#REF!</v>
      </c>
    </row>
    <row r="31" spans="1:6" ht="15" x14ac:dyDescent="0.25">
      <c r="A31" s="119" t="s">
        <v>50</v>
      </c>
      <c r="B31" s="98">
        <v>200</v>
      </c>
      <c r="C31" s="98">
        <v>0</v>
      </c>
      <c r="D31" s="93">
        <f t="shared" si="1"/>
        <v>0</v>
      </c>
      <c r="E31" s="105" t="e">
        <f t="shared" si="2"/>
        <v>#REF!</v>
      </c>
      <c r="F31" s="89" t="s">
        <v>78</v>
      </c>
    </row>
    <row r="32" spans="1:6" ht="15" x14ac:dyDescent="0.25">
      <c r="A32" s="119" t="s">
        <v>74</v>
      </c>
      <c r="B32" s="114">
        <v>100</v>
      </c>
      <c r="C32" s="115">
        <v>5.0000000000000001E-4</v>
      </c>
      <c r="D32" s="93">
        <f t="shared" si="1"/>
        <v>2.5000000000000001E-4</v>
      </c>
      <c r="E32" s="105"/>
      <c r="F32" s="89" t="s">
        <v>78</v>
      </c>
    </row>
    <row r="33" spans="1:5" ht="13.5" thickBot="1" x14ac:dyDescent="0.25">
      <c r="A33" s="120" t="s">
        <v>66</v>
      </c>
      <c r="B33" s="108">
        <f>SUM(B16:B32)</f>
        <v>2400</v>
      </c>
      <c r="C33" s="121">
        <f>SUM(C16:C32)</f>
        <v>5.3500000000000006E-3</v>
      </c>
      <c r="D33" s="121">
        <f>SUM(D16:D32)</f>
        <v>2.6750000000000003E-3</v>
      </c>
      <c r="E33" s="122" t="e">
        <f>SUM(E16:E32)</f>
        <v>#REF!</v>
      </c>
    </row>
    <row r="34" spans="1:5" x14ac:dyDescent="0.2">
      <c r="A34" s="111" t="s">
        <v>75</v>
      </c>
      <c r="B34" s="111">
        <f>SUM(B33,B12)</f>
        <v>3200</v>
      </c>
      <c r="C34" s="112">
        <f>SUM(C33,C12)</f>
        <v>9.1500000000000001E-3</v>
      </c>
      <c r="D34" s="112">
        <f>SUM(D33,D12)</f>
        <v>4.5750000000000001E-3</v>
      </c>
      <c r="E34" s="113" t="e">
        <f>SUM(E33,E12)</f>
        <v>#REF!</v>
      </c>
    </row>
    <row r="35" spans="1:5" x14ac:dyDescent="0.2">
      <c r="A35" s="81"/>
      <c r="C35" s="81"/>
      <c r="D35" s="84"/>
    </row>
    <row r="36" spans="1:5" x14ac:dyDescent="0.2">
      <c r="A36" s="81"/>
      <c r="B36" s="86"/>
      <c r="C36" s="81"/>
      <c r="D36" s="84"/>
    </row>
    <row r="37" spans="1:5" x14ac:dyDescent="0.2">
      <c r="A37" s="81"/>
      <c r="B37" s="86"/>
      <c r="C37" s="81"/>
      <c r="D37" s="84"/>
    </row>
    <row r="38" spans="1:5" x14ac:dyDescent="0.2">
      <c r="A38" s="81"/>
      <c r="B38" s="81"/>
      <c r="C38" s="83"/>
      <c r="D38" s="83"/>
    </row>
    <row r="39" spans="1:5" x14ac:dyDescent="0.2">
      <c r="A39" s="81"/>
      <c r="B39" s="81"/>
      <c r="C39" s="83"/>
      <c r="D39" s="83"/>
    </row>
    <row r="40" spans="1:5" x14ac:dyDescent="0.2">
      <c r="A40" s="81"/>
      <c r="B40" s="81"/>
      <c r="C40" s="82"/>
      <c r="D40" s="82"/>
    </row>
  </sheetData>
  <sheetProtection algorithmName="SHA-512" hashValue="FG6CIRSv7sY08VzwDyLEzZZrVRK7gKzyK7Y50F9f2Qqu0G7N3rPTHCFwV4/km3UTByo5NKDuY7CEHDlb1yA0ug==" saltValue="WQopYyYM6eyxEJmGrp0+KQ==" spinCount="100000" sheet="1" objects="1" scenarios="1" formatCells="0" formatColumns="0" formatRows="0" insertColumns="0" insertRows="0" insertHyperlinks="0" deleteColumns="0" deleteRows="0" sort="0" autoFilter="0" pivotTables="0"/>
  <mergeCells count="4">
    <mergeCell ref="A1:E1"/>
    <mergeCell ref="A4:C4"/>
    <mergeCell ref="A14:C14"/>
    <mergeCell ref="D2:E2"/>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12" zoomScale="76" zoomScaleNormal="115" workbookViewId="0">
      <selection activeCell="A52" sqref="A1:G52"/>
    </sheetView>
  </sheetViews>
  <sheetFormatPr defaultColWidth="9.140625" defaultRowHeight="16.5" x14ac:dyDescent="0.4"/>
  <cols>
    <col min="1" max="1" width="26.140625" style="2" customWidth="1"/>
    <col min="2" max="2" width="42.140625" style="2" customWidth="1"/>
    <col min="3" max="3" width="2.7109375" style="2" customWidth="1"/>
    <col min="4" max="4" width="33.5703125" style="4" customWidth="1"/>
    <col min="5" max="5" width="9" style="2" bestFit="1" customWidth="1"/>
    <col min="6" max="6" width="9.5703125" style="2" customWidth="1"/>
    <col min="7" max="7" width="19.7109375" style="2" customWidth="1"/>
    <col min="8" max="10" width="9.140625" style="2"/>
    <col min="11" max="11" width="45.42578125" style="2" hidden="1" customWidth="1"/>
    <col min="12" max="12" width="8.28515625" style="2" bestFit="1" customWidth="1"/>
    <col min="13" max="13" width="7" style="2" bestFit="1" customWidth="1"/>
    <col min="14" max="14" width="12.5703125" style="2" bestFit="1" customWidth="1"/>
    <col min="15" max="16384" width="9.140625" style="2"/>
  </cols>
  <sheetData>
    <row r="1" spans="1:11" ht="99" customHeight="1" thickBot="1" x14ac:dyDescent="0.45">
      <c r="G1" s="36" t="s">
        <v>25</v>
      </c>
    </row>
    <row r="2" spans="1:11" ht="27.75" thickBot="1" x14ac:dyDescent="0.45">
      <c r="A2" s="198" t="s">
        <v>44</v>
      </c>
      <c r="B2" s="199"/>
      <c r="C2" s="199"/>
      <c r="D2" s="199"/>
      <c r="E2" s="199"/>
      <c r="F2" s="199"/>
      <c r="G2" s="200"/>
      <c r="H2" s="1"/>
      <c r="I2" s="1"/>
    </row>
    <row r="3" spans="1:11" ht="17.25" thickBot="1" x14ac:dyDescent="0.45">
      <c r="A3" s="34"/>
      <c r="B3" s="35"/>
      <c r="C3" s="35"/>
      <c r="D3" s="35"/>
      <c r="E3" s="35"/>
      <c r="F3" s="35"/>
      <c r="G3" s="35"/>
      <c r="H3" s="1"/>
      <c r="I3" s="1"/>
    </row>
    <row r="4" spans="1:11" ht="18.95" customHeight="1" x14ac:dyDescent="0.4">
      <c r="A4" s="16" t="s">
        <v>6</v>
      </c>
      <c r="B4" s="124">
        <f>'Building Application'!B4</f>
        <v>0</v>
      </c>
      <c r="C4"/>
      <c r="D4" s="201" t="s">
        <v>28</v>
      </c>
      <c r="E4" s="201"/>
      <c r="F4" s="201"/>
      <c r="G4" s="64"/>
      <c r="H4" s="1"/>
      <c r="I4" s="1"/>
    </row>
    <row r="5" spans="1:11" ht="18.95" customHeight="1" x14ac:dyDescent="0.4">
      <c r="A5" s="17" t="s">
        <v>21</v>
      </c>
      <c r="B5" s="46">
        <f>'Building Application'!B5</f>
        <v>0</v>
      </c>
      <c r="C5"/>
      <c r="D5" s="201" t="s">
        <v>30</v>
      </c>
      <c r="E5" s="201"/>
      <c r="F5" s="201"/>
      <c r="G5" s="64"/>
    </row>
    <row r="6" spans="1:11" ht="18.95" customHeight="1" x14ac:dyDescent="0.4">
      <c r="A6" s="17" t="s">
        <v>1</v>
      </c>
      <c r="B6" s="46">
        <f>'Building Application'!B6</f>
        <v>0</v>
      </c>
      <c r="C6"/>
      <c r="D6" s="201" t="s">
        <v>31</v>
      </c>
      <c r="E6" s="201"/>
      <c r="F6" s="201"/>
      <c r="G6" s="64"/>
    </row>
    <row r="7" spans="1:11" ht="18.95" customHeight="1" x14ac:dyDescent="0.4">
      <c r="A7" s="17"/>
      <c r="B7" s="46">
        <f>'Building Application'!B7</f>
        <v>0</v>
      </c>
      <c r="C7"/>
      <c r="D7"/>
      <c r="E7"/>
      <c r="F7"/>
      <c r="G7"/>
    </row>
    <row r="8" spans="1:11" ht="18.95" customHeight="1" thickBot="1" x14ac:dyDescent="0.45">
      <c r="A8" s="17"/>
      <c r="B8" s="46">
        <f>'Building Application'!B8</f>
        <v>0</v>
      </c>
      <c r="C8"/>
      <c r="D8"/>
      <c r="E8"/>
      <c r="F8"/>
      <c r="G8"/>
      <c r="K8" s="2" t="s">
        <v>79</v>
      </c>
    </row>
    <row r="9" spans="1:11" ht="18.95" customHeight="1" x14ac:dyDescent="0.5">
      <c r="A9" s="17" t="s">
        <v>22</v>
      </c>
      <c r="B9" s="46">
        <f>'Building Application'!B9</f>
        <v>0</v>
      </c>
      <c r="C9"/>
      <c r="D9" s="219" t="s">
        <v>39</v>
      </c>
      <c r="E9" s="220"/>
      <c r="F9" s="221"/>
      <c r="G9" s="48" t="s">
        <v>79</v>
      </c>
      <c r="H9"/>
      <c r="K9" s="2" t="s">
        <v>80</v>
      </c>
    </row>
    <row r="10" spans="1:11" ht="18.95" customHeight="1" x14ac:dyDescent="0.5">
      <c r="A10" s="17" t="s">
        <v>23</v>
      </c>
      <c r="B10" s="125">
        <f>'Building Application'!B10</f>
        <v>0</v>
      </c>
      <c r="C10"/>
      <c r="D10" s="222" t="s">
        <v>4</v>
      </c>
      <c r="E10" s="223"/>
      <c r="F10" s="224"/>
      <c r="G10" s="49"/>
      <c r="H10"/>
      <c r="K10" s="2" t="s">
        <v>81</v>
      </c>
    </row>
    <row r="11" spans="1:11" ht="18.95" customHeight="1" x14ac:dyDescent="0.5">
      <c r="A11" s="17" t="s">
        <v>2</v>
      </c>
      <c r="B11" s="46">
        <f>'Building Application'!B11</f>
        <v>0</v>
      </c>
      <c r="C11"/>
      <c r="D11" s="55" t="s">
        <v>5</v>
      </c>
      <c r="E11" s="56"/>
      <c r="F11" s="57"/>
      <c r="G11" s="49"/>
      <c r="H11"/>
      <c r="K11" s="2" t="s">
        <v>82</v>
      </c>
    </row>
    <row r="12" spans="1:11" ht="18.95" customHeight="1" thickBot="1" x14ac:dyDescent="0.55000000000000004">
      <c r="A12" s="17" t="s">
        <v>32</v>
      </c>
      <c r="B12" s="46">
        <f>'Building Application'!B12</f>
        <v>0</v>
      </c>
      <c r="C12"/>
      <c r="D12" s="58" t="s">
        <v>9</v>
      </c>
      <c r="E12" s="59"/>
      <c r="F12" s="60"/>
      <c r="G12" s="50"/>
      <c r="H12"/>
      <c r="K12" s="2" t="s">
        <v>83</v>
      </c>
    </row>
    <row r="13" spans="1:11" ht="18.95" customHeight="1" thickBot="1" x14ac:dyDescent="0.45">
      <c r="A13" s="45" t="s">
        <v>3</v>
      </c>
      <c r="B13" s="47">
        <f>'Building Application'!B13</f>
        <v>0</v>
      </c>
      <c r="C13"/>
      <c r="D13" s="38" t="s">
        <v>40</v>
      </c>
      <c r="H13"/>
      <c r="K13" s="2" t="s">
        <v>84</v>
      </c>
    </row>
    <row r="14" spans="1:11" ht="18.95" customHeight="1" x14ac:dyDescent="0.4">
      <c r="C14"/>
      <c r="H14"/>
      <c r="K14" s="2" t="s">
        <v>85</v>
      </c>
    </row>
    <row r="15" spans="1:11" ht="18.95" customHeight="1" thickBot="1" x14ac:dyDescent="0.45">
      <c r="A15" s="14" t="s">
        <v>24</v>
      </c>
      <c r="B15" s="5"/>
      <c r="C15"/>
      <c r="H15"/>
      <c r="K15" s="2" t="s">
        <v>86</v>
      </c>
    </row>
    <row r="16" spans="1:11" ht="18.95" customHeight="1" thickBot="1" x14ac:dyDescent="0.45">
      <c r="A16" s="225" t="s">
        <v>26</v>
      </c>
      <c r="B16" s="226"/>
      <c r="C16"/>
      <c r="D16" s="227" t="s">
        <v>13</v>
      </c>
      <c r="E16" s="228"/>
      <c r="F16" s="228"/>
      <c r="G16" s="229"/>
      <c r="H16"/>
    </row>
    <row r="17" spans="1:14" ht="18.95" customHeight="1" x14ac:dyDescent="0.4">
      <c r="A17" s="18" t="s">
        <v>11</v>
      </c>
      <c r="B17" s="51">
        <f>'Building Application'!B17</f>
        <v>0</v>
      </c>
      <c r="C17"/>
      <c r="D17" s="65" t="s">
        <v>34</v>
      </c>
      <c r="E17" s="39" t="s">
        <v>35</v>
      </c>
      <c r="F17" s="39" t="s">
        <v>36</v>
      </c>
      <c r="G17" s="66"/>
      <c r="H17"/>
    </row>
    <row r="18" spans="1:14" ht="18.95" customHeight="1" x14ac:dyDescent="0.5">
      <c r="A18" s="17" t="s">
        <v>7</v>
      </c>
      <c r="B18" s="49">
        <f>'Building Application'!B18</f>
        <v>0</v>
      </c>
      <c r="C18"/>
      <c r="D18" s="67" t="s">
        <v>14</v>
      </c>
      <c r="E18" s="24">
        <v>112.65</v>
      </c>
      <c r="F18" s="61">
        <f>'Building Application'!F18</f>
        <v>0</v>
      </c>
      <c r="G18" s="68">
        <f>E18*F18</f>
        <v>0</v>
      </c>
      <c r="H18"/>
    </row>
    <row r="19" spans="1:14" ht="18.95" customHeight="1" x14ac:dyDescent="0.4">
      <c r="A19" s="17" t="s">
        <v>43</v>
      </c>
      <c r="B19" s="52">
        <f>'Building Application'!B19</f>
        <v>0</v>
      </c>
      <c r="C19"/>
      <c r="D19" s="69" t="s">
        <v>15</v>
      </c>
      <c r="E19" s="22">
        <v>28.16</v>
      </c>
      <c r="F19" s="62">
        <f>'Building Application'!F19</f>
        <v>0</v>
      </c>
      <c r="G19" s="70">
        <f>E19*F19</f>
        <v>0</v>
      </c>
      <c r="H19"/>
    </row>
    <row r="20" spans="1:14" ht="18.95" customHeight="1" x14ac:dyDescent="0.4">
      <c r="A20" s="19" t="s">
        <v>10</v>
      </c>
      <c r="B20" s="126">
        <f>'Building Application'!B20</f>
        <v>0</v>
      </c>
      <c r="C20"/>
      <c r="D20" s="71" t="s">
        <v>16</v>
      </c>
      <c r="E20" s="21">
        <v>15</v>
      </c>
      <c r="F20" s="63">
        <f>'Building Application'!F21</f>
        <v>0</v>
      </c>
      <c r="G20" s="72">
        <f>E20*F20</f>
        <v>0</v>
      </c>
      <c r="H20"/>
    </row>
    <row r="21" spans="1:14" customFormat="1" ht="18.95" customHeight="1" x14ac:dyDescent="0.4">
      <c r="A21" s="17" t="s">
        <v>0</v>
      </c>
      <c r="B21" s="52">
        <f>'Building Application'!B21</f>
        <v>0</v>
      </c>
      <c r="D21" s="73" t="s">
        <v>17</v>
      </c>
      <c r="E21" s="21">
        <v>44.63</v>
      </c>
      <c r="F21" s="63" t="e">
        <f>'Building Application'!#REF!</f>
        <v>#REF!</v>
      </c>
      <c r="G21" s="72" t="e">
        <f>E21*F21</f>
        <v>#REF!</v>
      </c>
      <c r="K21" s="2"/>
      <c r="L21" s="2"/>
      <c r="M21" s="2"/>
      <c r="N21" s="2"/>
    </row>
    <row r="22" spans="1:14" ht="18.95" customHeight="1" x14ac:dyDescent="0.4">
      <c r="A22" s="19" t="s">
        <v>8</v>
      </c>
      <c r="B22" s="52">
        <f>'Building Application'!B22</f>
        <v>0</v>
      </c>
      <c r="C22"/>
      <c r="D22" s="74" t="s">
        <v>38</v>
      </c>
      <c r="E22" s="37"/>
      <c r="F22" s="33" t="e">
        <f>+SUM(F18:F21)</f>
        <v>#REF!</v>
      </c>
      <c r="G22" s="72"/>
      <c r="H22"/>
    </row>
    <row r="23" spans="1:14" ht="18.95" customHeight="1" x14ac:dyDescent="0.4">
      <c r="A23" s="13"/>
      <c r="B23" s="53">
        <f>'Building Application'!B23</f>
        <v>0</v>
      </c>
      <c r="C23"/>
      <c r="D23" s="230" t="s">
        <v>18</v>
      </c>
      <c r="E23" s="231"/>
      <c r="F23" s="232"/>
      <c r="G23" s="75" t="e">
        <f>SUM(G18:G22)</f>
        <v>#REF!</v>
      </c>
      <c r="H23"/>
    </row>
    <row r="24" spans="1:14" ht="18.95" customHeight="1" thickBot="1" x14ac:dyDescent="0.45">
      <c r="A24" s="15"/>
      <c r="B24" s="54">
        <f>'Building Application'!B24</f>
        <v>0</v>
      </c>
      <c r="C24"/>
      <c r="D24" s="76" t="s">
        <v>45</v>
      </c>
      <c r="E24" s="28"/>
      <c r="F24" s="23">
        <f>1%*0.75</f>
        <v>7.4999999999999997E-3</v>
      </c>
      <c r="G24" s="77" t="e">
        <f>G23*F24</f>
        <v>#REF!</v>
      </c>
    </row>
    <row r="25" spans="1:14" ht="18.95" customHeight="1" x14ac:dyDescent="0.4">
      <c r="C25"/>
      <c r="D25" s="78" t="s">
        <v>20</v>
      </c>
      <c r="E25" s="26"/>
      <c r="F25" s="32">
        <v>0.01</v>
      </c>
      <c r="G25" s="79" t="e">
        <f>G24*F25</f>
        <v>#REF!</v>
      </c>
    </row>
    <row r="26" spans="1:14" ht="18.95" customHeight="1" thickBot="1" x14ac:dyDescent="0.45">
      <c r="C26"/>
      <c r="D26" s="76" t="s">
        <v>19</v>
      </c>
      <c r="E26" s="28"/>
      <c r="F26" s="20">
        <v>0.65</v>
      </c>
      <c r="G26" s="80" t="e">
        <f>F26*G24</f>
        <v>#REF!</v>
      </c>
    </row>
    <row r="27" spans="1:14" ht="18.95" customHeight="1" thickBot="1" x14ac:dyDescent="0.45">
      <c r="A27" s="225" t="s">
        <v>33</v>
      </c>
      <c r="B27" s="226"/>
      <c r="C27"/>
      <c r="D27" s="78" t="s">
        <v>37</v>
      </c>
      <c r="E27" s="26"/>
      <c r="F27" s="27"/>
      <c r="G27" s="72">
        <v>370</v>
      </c>
    </row>
    <row r="28" spans="1:14" ht="18.95" customHeight="1" x14ac:dyDescent="0.4">
      <c r="A28" s="18" t="s">
        <v>11</v>
      </c>
      <c r="B28" s="51">
        <f>'Building Application'!B28</f>
        <v>0</v>
      </c>
      <c r="C28"/>
      <c r="D28" s="78" t="s">
        <v>12</v>
      </c>
      <c r="E28" s="26"/>
      <c r="F28" s="27"/>
      <c r="G28" s="79">
        <v>200</v>
      </c>
    </row>
    <row r="29" spans="1:14" ht="18.95" customHeight="1" thickBot="1" x14ac:dyDescent="0.55000000000000004">
      <c r="A29" s="17" t="s">
        <v>7</v>
      </c>
      <c r="B29" s="49">
        <f>'Building Application'!B29</f>
        <v>0</v>
      </c>
      <c r="C29"/>
    </row>
    <row r="30" spans="1:14" ht="18.95" customHeight="1" thickBot="1" x14ac:dyDescent="0.45">
      <c r="A30" s="17" t="s">
        <v>43</v>
      </c>
      <c r="B30" s="52">
        <f>'Building Application'!B30</f>
        <v>0</v>
      </c>
      <c r="D30" s="127" t="s">
        <v>88</v>
      </c>
      <c r="E30" s="128"/>
      <c r="F30" s="128"/>
      <c r="G30" s="133" t="e">
        <f>G26</f>
        <v>#REF!</v>
      </c>
    </row>
    <row r="31" spans="1:14" ht="18.95" customHeight="1" thickTop="1" thickBot="1" x14ac:dyDescent="0.45">
      <c r="A31" s="19" t="s">
        <v>10</v>
      </c>
      <c r="B31" s="52">
        <f>'Building Application'!B31</f>
        <v>0</v>
      </c>
      <c r="D31" s="233" t="s">
        <v>89</v>
      </c>
      <c r="E31" s="234"/>
      <c r="F31" s="235"/>
      <c r="G31" s="131" t="e">
        <f>SUM(G24:G28)-G30</f>
        <v>#REF!</v>
      </c>
      <c r="H31" s="4"/>
    </row>
    <row r="32" spans="1:14" ht="18.95" customHeight="1" thickTop="1" thickBot="1" x14ac:dyDescent="0.45">
      <c r="A32" s="17" t="s">
        <v>0</v>
      </c>
      <c r="B32" s="52">
        <f>'Building Application'!B32</f>
        <v>0</v>
      </c>
      <c r="D32" s="25" t="s">
        <v>90</v>
      </c>
      <c r="E32" s="29">
        <v>15</v>
      </c>
      <c r="F32" s="44">
        <f>'Building Application'!F32</f>
        <v>0</v>
      </c>
      <c r="G32" s="132">
        <f>E32*F32</f>
        <v>0</v>
      </c>
      <c r="H32" s="4"/>
    </row>
    <row r="33" spans="1:8" ht="18.95" customHeight="1" thickTop="1" thickBot="1" x14ac:dyDescent="0.45">
      <c r="A33" s="19" t="s">
        <v>8</v>
      </c>
      <c r="B33" s="52">
        <f>'Building Application'!B33</f>
        <v>0</v>
      </c>
      <c r="D33" s="212" t="s">
        <v>93</v>
      </c>
      <c r="E33" s="213"/>
      <c r="F33" s="214"/>
      <c r="G33" s="148" t="s">
        <v>94</v>
      </c>
      <c r="H33" s="4"/>
    </row>
    <row r="34" spans="1:8" ht="18.95" customHeight="1" thickTop="1" thickBot="1" x14ac:dyDescent="0.45">
      <c r="A34" s="13"/>
      <c r="B34" s="53">
        <f>'Building Application'!B34</f>
        <v>0</v>
      </c>
      <c r="D34" s="212" t="s">
        <v>87</v>
      </c>
      <c r="E34" s="213"/>
      <c r="F34" s="214"/>
      <c r="G34" s="129"/>
      <c r="H34" s="4"/>
    </row>
    <row r="35" spans="1:8" ht="18.95" customHeight="1" thickTop="1" thickBot="1" x14ac:dyDescent="0.45">
      <c r="A35" s="15"/>
      <c r="B35" s="54">
        <f>'Building Application'!B35</f>
        <v>0</v>
      </c>
      <c r="D35" s="215" t="s">
        <v>92</v>
      </c>
      <c r="E35" s="216"/>
      <c r="F35" s="217"/>
      <c r="G35" s="130" t="e">
        <f>SUM(G31:G34)</f>
        <v>#REF!</v>
      </c>
      <c r="H35" s="4"/>
    </row>
    <row r="36" spans="1:8" ht="17.25" thickBot="1" x14ac:dyDescent="0.45">
      <c r="A36" s="30"/>
      <c r="B36" s="31"/>
      <c r="E36" s="4"/>
      <c r="F36" s="4"/>
      <c r="G36" s="4"/>
      <c r="H36" s="4"/>
    </row>
    <row r="37" spans="1:8" x14ac:dyDescent="0.4">
      <c r="A37" s="192" t="s">
        <v>42</v>
      </c>
      <c r="B37" s="193"/>
      <c r="C37" s="193"/>
      <c r="D37" s="193"/>
      <c r="E37" s="193"/>
      <c r="F37" s="193"/>
      <c r="G37" s="194"/>
    </row>
    <row r="38" spans="1:8" x14ac:dyDescent="0.4">
      <c r="A38" s="195"/>
      <c r="B38" s="196"/>
      <c r="C38" s="196"/>
      <c r="D38" s="196"/>
      <c r="E38" s="196"/>
      <c r="F38" s="196"/>
      <c r="G38" s="197"/>
    </row>
    <row r="39" spans="1:8" x14ac:dyDescent="0.4">
      <c r="A39" s="195"/>
      <c r="B39" s="196"/>
      <c r="C39" s="196"/>
      <c r="D39" s="196"/>
      <c r="E39" s="196"/>
      <c r="F39" s="196"/>
      <c r="G39" s="197"/>
    </row>
    <row r="40" spans="1:8" x14ac:dyDescent="0.4">
      <c r="A40" s="195"/>
      <c r="B40" s="196"/>
      <c r="C40" s="196"/>
      <c r="D40" s="196"/>
      <c r="E40" s="196"/>
      <c r="F40" s="196"/>
      <c r="G40" s="197"/>
    </row>
    <row r="41" spans="1:8" x14ac:dyDescent="0.4">
      <c r="A41" s="195"/>
      <c r="B41" s="196"/>
      <c r="C41" s="196"/>
      <c r="D41" s="196"/>
      <c r="E41" s="196"/>
      <c r="F41" s="196"/>
      <c r="G41" s="197"/>
    </row>
    <row r="42" spans="1:8" x14ac:dyDescent="0.4">
      <c r="A42" s="195"/>
      <c r="B42" s="196"/>
      <c r="C42" s="196"/>
      <c r="D42" s="196"/>
      <c r="E42" s="196"/>
      <c r="F42" s="196"/>
      <c r="G42" s="197"/>
    </row>
    <row r="43" spans="1:8" x14ac:dyDescent="0.4">
      <c r="A43" s="195"/>
      <c r="B43" s="196"/>
      <c r="C43" s="196"/>
      <c r="D43" s="196"/>
      <c r="E43" s="196"/>
      <c r="F43" s="196"/>
      <c r="G43" s="197"/>
    </row>
    <row r="44" spans="1:8" ht="27" customHeight="1" x14ac:dyDescent="0.4">
      <c r="A44" s="195"/>
      <c r="B44" s="196"/>
      <c r="C44" s="196"/>
      <c r="D44" s="196"/>
      <c r="E44" s="196"/>
      <c r="F44" s="196"/>
      <c r="G44" s="197"/>
    </row>
    <row r="45" spans="1:8" ht="24.75" customHeight="1" thickBot="1" x14ac:dyDescent="0.45">
      <c r="A45" s="40"/>
      <c r="B45" s="41"/>
      <c r="C45" s="42"/>
      <c r="D45" s="43"/>
      <c r="E45" s="3"/>
      <c r="F45" s="3"/>
      <c r="G45" s="8"/>
    </row>
    <row r="46" spans="1:8" ht="17.25" thickTop="1" x14ac:dyDescent="0.4">
      <c r="A46" s="9" t="s">
        <v>27</v>
      </c>
      <c r="B46" s="7"/>
      <c r="C46" s="7"/>
      <c r="D46" s="6" t="s">
        <v>29</v>
      </c>
      <c r="E46" s="3"/>
      <c r="F46" s="3"/>
      <c r="G46" s="8"/>
    </row>
    <row r="47" spans="1:8" ht="17.25" thickBot="1" x14ac:dyDescent="0.45">
      <c r="A47" s="10"/>
      <c r="B47" s="11"/>
      <c r="C47" s="11"/>
      <c r="D47" s="11"/>
      <c r="E47" s="11"/>
      <c r="F47" s="11"/>
      <c r="G47" s="12"/>
    </row>
    <row r="48" spans="1:8" x14ac:dyDescent="0.4">
      <c r="A48" s="190" t="s">
        <v>41</v>
      </c>
      <c r="B48" s="190"/>
      <c r="C48" s="190"/>
      <c r="D48" s="190"/>
      <c r="E48" s="190"/>
      <c r="F48" s="190"/>
      <c r="G48" s="190"/>
    </row>
    <row r="49" spans="1:7" ht="16.5" customHeight="1" x14ac:dyDescent="0.4">
      <c r="A49" s="191"/>
      <c r="B49" s="191"/>
      <c r="C49" s="191"/>
      <c r="D49" s="191"/>
      <c r="E49" s="191"/>
      <c r="F49" s="191"/>
      <c r="G49" s="191"/>
    </row>
    <row r="50" spans="1:7" ht="36" customHeight="1" x14ac:dyDescent="0.4">
      <c r="A50" s="218" t="s">
        <v>91</v>
      </c>
      <c r="B50" s="218"/>
      <c r="C50" s="218"/>
      <c r="D50" s="218"/>
      <c r="E50" s="218"/>
      <c r="F50" s="218"/>
      <c r="G50" s="218"/>
    </row>
    <row r="51" spans="1:7" x14ac:dyDescent="0.4">
      <c r="B51" s="147" t="s">
        <v>95</v>
      </c>
    </row>
    <row r="52" spans="1:7" x14ac:dyDescent="0.4">
      <c r="B52" s="147" t="s">
        <v>96</v>
      </c>
    </row>
  </sheetData>
  <sheetProtection algorithmName="SHA-512" hashValue="up/wPuBMIuc/muqjX50L9Xypow0HB3uMhiE+dC84hW+diyQjDgCgHc7xvE7NatzqxcfIAgX0SHjKZQhW8PLd/Q==" saltValue="JXhwbMhHiQGyiQeMktsotw==" spinCount="100000" sheet="1" objects="1" scenarios="1" formatCells="0" formatColumns="0" formatRows="0" insertColumns="0" insertRows="0" insertHyperlinks="0" deleteColumns="0" deleteRows="0" sort="0" autoFilter="0" pivotTables="0"/>
  <mergeCells count="17">
    <mergeCell ref="D33:F33"/>
    <mergeCell ref="A2:G2"/>
    <mergeCell ref="D4:F4"/>
    <mergeCell ref="D5:F5"/>
    <mergeCell ref="D6:F6"/>
    <mergeCell ref="D9:F9"/>
    <mergeCell ref="D10:F10"/>
    <mergeCell ref="A16:B16"/>
    <mergeCell ref="D16:G16"/>
    <mergeCell ref="D23:F23"/>
    <mergeCell ref="A27:B27"/>
    <mergeCell ref="D31:F31"/>
    <mergeCell ref="D34:F34"/>
    <mergeCell ref="D35:F35"/>
    <mergeCell ref="A37:G44"/>
    <mergeCell ref="A48:G49"/>
    <mergeCell ref="A50:G50"/>
  </mergeCells>
  <phoneticPr fontId="2" type="noConversion"/>
  <dataValidations count="1">
    <dataValidation type="list" allowBlank="1" showInputMessage="1" showErrorMessage="1" sqref="G9">
      <formula1>$K$8:$K$24</formula1>
    </dataValidation>
  </dataValidations>
  <hyperlinks>
    <hyperlink ref="B10" r:id="rId1" display="robmartpc@gmail.com"/>
    <hyperlink ref="B20" r:id="rId2" display="chismo@be-wow.com"/>
  </hyperlinks>
  <pageMargins left="0.75" right="0.75" top="1" bottom="1" header="0.5" footer="0.5"/>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Building Application</vt:lpstr>
      <vt:lpstr>Epic Fee</vt:lpstr>
      <vt:lpstr>Final Fee's</vt:lpstr>
      <vt:lpstr>'Building Application'!Print_Area</vt:lpstr>
      <vt:lpstr>'Final Fee''s'!Print_Area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Hideout Canyon 4</dc:creator>
  <cp:lastModifiedBy>Carolyn</cp:lastModifiedBy>
  <cp:lastPrinted>2017-03-13T22:49:12Z</cp:lastPrinted>
  <dcterms:created xsi:type="dcterms:W3CDTF">1996-10-14T23:33:28Z</dcterms:created>
  <dcterms:modified xsi:type="dcterms:W3CDTF">2017-03-13T22:55:07Z</dcterms:modified>
</cp:coreProperties>
</file>